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bsoso\OneDrive\デスクトップ\車体整備協同組合\近車協連\２０２５年度\20260307\"/>
    </mc:Choice>
  </mc:AlternateContent>
  <xr:revisionPtr revIDLastSave="0" documentId="8_{9E7D7BEE-FF6E-4E36-9DFE-3777276948CA}" xr6:coauthVersionLast="47" xr6:coauthVersionMax="47" xr10:uidLastSave="{00000000-0000-0000-0000-000000000000}"/>
  <bookViews>
    <workbookView xWindow="-110" yWindow="-110" windowWidth="21820" windowHeight="14620" xr2:uid="{12EDE750-D55E-4825-B4A5-D3088C099C86}"/>
  </bookViews>
  <sheets>
    <sheet name="レバーレート計算式" sheetId="1" r:id="rId1"/>
    <sheet name="労働時間計算式"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7" i="2" l="1"/>
  <c r="B10" i="2" s="1"/>
  <c r="F10" i="2" s="1"/>
  <c r="J4" i="2"/>
  <c r="K3" i="1"/>
  <c r="M54" i="1"/>
  <c r="H9" i="1" s="1"/>
  <c r="J54" i="1"/>
  <c r="F9" i="1" s="1"/>
  <c r="G54" i="1"/>
  <c r="D9" i="1" s="1"/>
  <c r="D54" i="1"/>
  <c r="B9" i="1" s="1"/>
  <c r="L7" i="2" l="1"/>
  <c r="D12" i="1" s="1"/>
  <c r="L9" i="1"/>
  <c r="B12" i="1" s="1"/>
  <c r="H12" i="1" l="1"/>
  <c r="B15" i="1" s="1"/>
  <c r="H15" i="1" s="1"/>
  <c r="J12" i="1" s="1"/>
</calcChain>
</file>

<file path=xl/sharedStrings.xml><?xml version="1.0" encoding="utf-8"?>
<sst xmlns="http://schemas.openxmlformats.org/spreadsheetml/2006/main" count="164" uniqueCount="95">
  <si>
    <t>×</t>
    <phoneticPr fontId="2"/>
  </si>
  <si>
    <t>=</t>
    <phoneticPr fontId="2"/>
  </si>
  <si>
    <t>人件費</t>
    <rPh sb="0" eb="3">
      <t>ジンケンヒ</t>
    </rPh>
    <phoneticPr fontId="2"/>
  </si>
  <si>
    <t>＋</t>
    <phoneticPr fontId="2"/>
  </si>
  <si>
    <t>工場費</t>
    <rPh sb="0" eb="2">
      <t>コウジョウ</t>
    </rPh>
    <rPh sb="2" eb="3">
      <t>ヒ</t>
    </rPh>
    <phoneticPr fontId="2"/>
  </si>
  <si>
    <t>償却費</t>
    <rPh sb="0" eb="3">
      <t>ショウキャクヒ</t>
    </rPh>
    <phoneticPr fontId="2"/>
  </si>
  <si>
    <t>販管費</t>
    <rPh sb="0" eb="1">
      <t>ハン</t>
    </rPh>
    <rPh sb="1" eb="2">
      <t>カン</t>
    </rPh>
    <rPh sb="2" eb="3">
      <t>ヒ</t>
    </rPh>
    <phoneticPr fontId="2"/>
  </si>
  <si>
    <t>＝</t>
    <phoneticPr fontId="2"/>
  </si>
  <si>
    <t>工賃総原価</t>
    <rPh sb="0" eb="2">
      <t>コウチン</t>
    </rPh>
    <rPh sb="2" eb="3">
      <t>ソウ</t>
    </rPh>
    <rPh sb="3" eb="5">
      <t>ゲンカ</t>
    </rPh>
    <phoneticPr fontId="2"/>
  </si>
  <si>
    <t>÷</t>
    <phoneticPr fontId="2"/>
  </si>
  <si>
    <t>（年間労働時間</t>
    <rPh sb="1" eb="3">
      <t>ネンカン</t>
    </rPh>
    <rPh sb="3" eb="5">
      <t>ロウドウ</t>
    </rPh>
    <rPh sb="5" eb="7">
      <t>ジカン</t>
    </rPh>
    <phoneticPr fontId="2"/>
  </si>
  <si>
    <t>稼働率）</t>
    <rPh sb="0" eb="2">
      <t>カドウ</t>
    </rPh>
    <rPh sb="2" eb="3">
      <t>リツ</t>
    </rPh>
    <phoneticPr fontId="2"/>
  </si>
  <si>
    <t>時間原価/人</t>
    <rPh sb="0" eb="2">
      <t>ジカン</t>
    </rPh>
    <rPh sb="2" eb="4">
      <t>ゲンカ</t>
    </rPh>
    <rPh sb="5" eb="6">
      <t>ヒト</t>
    </rPh>
    <phoneticPr fontId="2"/>
  </si>
  <si>
    <t>人件費上昇率</t>
    <rPh sb="0" eb="3">
      <t>ジンケンヒ</t>
    </rPh>
    <rPh sb="3" eb="5">
      <t>ジョウショウ</t>
    </rPh>
    <rPh sb="5" eb="6">
      <t>リツ</t>
    </rPh>
    <phoneticPr fontId="2"/>
  </si>
  <si>
    <t>利益率</t>
    <rPh sb="0" eb="2">
      <t>リエキ</t>
    </rPh>
    <rPh sb="2" eb="3">
      <t>リツ</t>
    </rPh>
    <phoneticPr fontId="2"/>
  </si>
  <si>
    <t>レバレート</t>
    <phoneticPr fontId="2"/>
  </si>
  <si>
    <t>販売費及び一般管理費の計算内訳</t>
    <rPh sb="0" eb="3">
      <t>ハンバイヒ</t>
    </rPh>
    <rPh sb="3" eb="4">
      <t>オヨ</t>
    </rPh>
    <rPh sb="5" eb="7">
      <t>イッパン</t>
    </rPh>
    <rPh sb="7" eb="10">
      <t>カンリヒ</t>
    </rPh>
    <rPh sb="11" eb="13">
      <t>ケイサン</t>
    </rPh>
    <rPh sb="13" eb="15">
      <t>ウチワケ</t>
    </rPh>
    <phoneticPr fontId="4"/>
  </si>
  <si>
    <t>科目</t>
    <rPh sb="0" eb="2">
      <t>カモク</t>
    </rPh>
    <phoneticPr fontId="4"/>
  </si>
  <si>
    <t>決算額</t>
    <rPh sb="0" eb="2">
      <t>ケッサン</t>
    </rPh>
    <rPh sb="2" eb="3">
      <t>ガク</t>
    </rPh>
    <phoneticPr fontId="4"/>
  </si>
  <si>
    <t>販売員給与</t>
    <rPh sb="0" eb="3">
      <t>ハンバイイン</t>
    </rPh>
    <rPh sb="3" eb="5">
      <t>キュウヨ</t>
    </rPh>
    <phoneticPr fontId="4"/>
  </si>
  <si>
    <t>販売員旅費</t>
    <rPh sb="0" eb="3">
      <t>ハンバイイン</t>
    </rPh>
    <rPh sb="3" eb="5">
      <t>リョヒ</t>
    </rPh>
    <phoneticPr fontId="4"/>
  </si>
  <si>
    <t>広告宣伝費</t>
    <rPh sb="0" eb="2">
      <t>コウコク</t>
    </rPh>
    <rPh sb="2" eb="5">
      <t>センデンヒ</t>
    </rPh>
    <phoneticPr fontId="4"/>
  </si>
  <si>
    <t>容器包装費</t>
    <rPh sb="0" eb="2">
      <t>ヨウキ</t>
    </rPh>
    <rPh sb="2" eb="4">
      <t>ホウソウ</t>
    </rPh>
    <rPh sb="4" eb="5">
      <t>ヒ</t>
    </rPh>
    <phoneticPr fontId="4"/>
  </si>
  <si>
    <t>発送配達費</t>
    <rPh sb="0" eb="2">
      <t>ハッソウ</t>
    </rPh>
    <rPh sb="2" eb="4">
      <t>ハイタツ</t>
    </rPh>
    <rPh sb="4" eb="5">
      <t>ヒ</t>
    </rPh>
    <phoneticPr fontId="4"/>
  </si>
  <si>
    <t>支払手数料</t>
    <rPh sb="0" eb="2">
      <t>シハラ</t>
    </rPh>
    <rPh sb="2" eb="5">
      <t>テスウリョウ</t>
    </rPh>
    <phoneticPr fontId="4"/>
  </si>
  <si>
    <t>販売促進費</t>
    <rPh sb="0" eb="2">
      <t>ハンバイ</t>
    </rPh>
    <rPh sb="2" eb="4">
      <t>ソクシン</t>
    </rPh>
    <rPh sb="4" eb="5">
      <t>ヒ</t>
    </rPh>
    <phoneticPr fontId="4"/>
  </si>
  <si>
    <t>役員報酬</t>
    <rPh sb="0" eb="2">
      <t>ヤクイン</t>
    </rPh>
    <rPh sb="2" eb="4">
      <t>ホウシュウ</t>
    </rPh>
    <phoneticPr fontId="4"/>
  </si>
  <si>
    <t>事務員給与</t>
    <rPh sb="0" eb="3">
      <t>ジムイン</t>
    </rPh>
    <rPh sb="3" eb="5">
      <t>キュウヨ</t>
    </rPh>
    <phoneticPr fontId="4"/>
  </si>
  <si>
    <t>従業員賞与</t>
    <rPh sb="0" eb="3">
      <t>ジュウギョウイン</t>
    </rPh>
    <rPh sb="3" eb="5">
      <t>ショウヨ</t>
    </rPh>
    <phoneticPr fontId="4"/>
  </si>
  <si>
    <t>従業員福利費</t>
    <rPh sb="0" eb="3">
      <t>ジュウギョウイン</t>
    </rPh>
    <rPh sb="3" eb="5">
      <t>フクリ</t>
    </rPh>
    <rPh sb="5" eb="6">
      <t>ヒ</t>
    </rPh>
    <phoneticPr fontId="4"/>
  </si>
  <si>
    <t>厚生費</t>
    <rPh sb="0" eb="3">
      <t>コウセイヒ</t>
    </rPh>
    <phoneticPr fontId="4"/>
  </si>
  <si>
    <t>退職金</t>
    <rPh sb="0" eb="3">
      <t>タイショクキン</t>
    </rPh>
    <phoneticPr fontId="4"/>
  </si>
  <si>
    <t>減価償却費</t>
    <rPh sb="0" eb="2">
      <t>ゲンカ</t>
    </rPh>
    <rPh sb="2" eb="4">
      <t>ショウキャク</t>
    </rPh>
    <rPh sb="4" eb="5">
      <t>ヒ</t>
    </rPh>
    <phoneticPr fontId="4"/>
  </si>
  <si>
    <t>リース料</t>
    <rPh sb="3" eb="4">
      <t>リョウ</t>
    </rPh>
    <phoneticPr fontId="4"/>
  </si>
  <si>
    <t>地代家賃</t>
    <rPh sb="0" eb="2">
      <t>チダイ</t>
    </rPh>
    <rPh sb="2" eb="4">
      <t>ヤチン</t>
    </rPh>
    <phoneticPr fontId="4"/>
  </si>
  <si>
    <t>修繕費</t>
    <rPh sb="0" eb="3">
      <t>シュウゼンヒ</t>
    </rPh>
    <phoneticPr fontId="4"/>
  </si>
  <si>
    <t>事務用消耗品費</t>
    <rPh sb="0" eb="3">
      <t>ジムヨウ</t>
    </rPh>
    <rPh sb="3" eb="5">
      <t>ショウモウ</t>
    </rPh>
    <rPh sb="5" eb="6">
      <t>ヒン</t>
    </rPh>
    <rPh sb="6" eb="7">
      <t>ヒ</t>
    </rPh>
    <phoneticPr fontId="4"/>
  </si>
  <si>
    <t>通信交通費</t>
    <rPh sb="0" eb="2">
      <t>ツウシン</t>
    </rPh>
    <rPh sb="2" eb="5">
      <t>コウツウヒ</t>
    </rPh>
    <phoneticPr fontId="4"/>
  </si>
  <si>
    <t>水道光熱費</t>
    <rPh sb="0" eb="2">
      <t>スイドウ</t>
    </rPh>
    <rPh sb="2" eb="5">
      <t>コウネツヒ</t>
    </rPh>
    <phoneticPr fontId="4"/>
  </si>
  <si>
    <t>租税公課</t>
    <rPh sb="0" eb="2">
      <t>ソゼイ</t>
    </rPh>
    <rPh sb="2" eb="4">
      <t>コウカ</t>
    </rPh>
    <phoneticPr fontId="4"/>
  </si>
  <si>
    <t>寄付金</t>
    <rPh sb="0" eb="3">
      <t>キフキン</t>
    </rPh>
    <phoneticPr fontId="4"/>
  </si>
  <si>
    <t>接待交際費</t>
    <rPh sb="0" eb="2">
      <t>セッタイ</t>
    </rPh>
    <rPh sb="2" eb="5">
      <t>コウサイヒ</t>
    </rPh>
    <phoneticPr fontId="4"/>
  </si>
  <si>
    <t>保険料</t>
    <rPh sb="0" eb="3">
      <t>ホケンリョウ</t>
    </rPh>
    <phoneticPr fontId="4"/>
  </si>
  <si>
    <t>備品消耗品費</t>
    <rPh sb="0" eb="2">
      <t>ビヒン</t>
    </rPh>
    <rPh sb="2" eb="4">
      <t>ショウモウ</t>
    </rPh>
    <rPh sb="4" eb="5">
      <t>ヒン</t>
    </rPh>
    <rPh sb="5" eb="6">
      <t>ヒ</t>
    </rPh>
    <phoneticPr fontId="4"/>
  </si>
  <si>
    <t>管理諸費</t>
    <rPh sb="0" eb="2">
      <t>カンリ</t>
    </rPh>
    <rPh sb="2" eb="3">
      <t>ショ</t>
    </rPh>
    <rPh sb="3" eb="4">
      <t>ヒ</t>
    </rPh>
    <phoneticPr fontId="4"/>
  </si>
  <si>
    <t>諸会費</t>
    <rPh sb="0" eb="3">
      <t>ショカイヒ</t>
    </rPh>
    <phoneticPr fontId="4"/>
  </si>
  <si>
    <t>貸倒償却</t>
    <rPh sb="0" eb="2">
      <t>カシダオレ</t>
    </rPh>
    <rPh sb="2" eb="4">
      <t>ショウキャク</t>
    </rPh>
    <phoneticPr fontId="4"/>
  </si>
  <si>
    <t>雑費</t>
    <rPh sb="0" eb="2">
      <t>ザッピ</t>
    </rPh>
    <phoneticPr fontId="4"/>
  </si>
  <si>
    <t>合計</t>
    <rPh sb="0" eb="2">
      <t>ゴウケイ</t>
    </rPh>
    <phoneticPr fontId="4"/>
  </si>
  <si>
    <t>工場費</t>
    <rPh sb="0" eb="2">
      <t>コウジョウ</t>
    </rPh>
    <rPh sb="2" eb="3">
      <t>ヒ</t>
    </rPh>
    <phoneticPr fontId="4"/>
  </si>
  <si>
    <t>償却費</t>
    <rPh sb="0" eb="2">
      <t>ショウキャク</t>
    </rPh>
    <rPh sb="2" eb="3">
      <t>ヒ</t>
    </rPh>
    <phoneticPr fontId="4"/>
  </si>
  <si>
    <t>従業員給与</t>
    <rPh sb="0" eb="3">
      <t>ジュウギョウイン</t>
    </rPh>
    <rPh sb="3" eb="5">
      <t>キュウヨ</t>
    </rPh>
    <phoneticPr fontId="2"/>
  </si>
  <si>
    <t>福利厚生費</t>
    <rPh sb="0" eb="2">
      <t>フクリ</t>
    </rPh>
    <rPh sb="2" eb="4">
      <t>コウセイ</t>
    </rPh>
    <rPh sb="4" eb="5">
      <t>ヒ</t>
    </rPh>
    <phoneticPr fontId="2"/>
  </si>
  <si>
    <t>賞与</t>
    <rPh sb="0" eb="2">
      <t>ショウヨ</t>
    </rPh>
    <phoneticPr fontId="2"/>
  </si>
  <si>
    <t>水道光熱費</t>
    <rPh sb="0" eb="2">
      <t>スイドウ</t>
    </rPh>
    <rPh sb="2" eb="5">
      <t>コウネツヒ</t>
    </rPh>
    <phoneticPr fontId="2"/>
  </si>
  <si>
    <t>修繕費</t>
    <rPh sb="0" eb="2">
      <t>シュウゼン</t>
    </rPh>
    <rPh sb="2" eb="3">
      <t>ヒ</t>
    </rPh>
    <phoneticPr fontId="2"/>
  </si>
  <si>
    <t>消耗品費</t>
    <rPh sb="0" eb="2">
      <t>ショウモウ</t>
    </rPh>
    <rPh sb="2" eb="3">
      <t>ヒン</t>
    </rPh>
    <rPh sb="3" eb="4">
      <t>ヒ</t>
    </rPh>
    <phoneticPr fontId="2"/>
  </si>
  <si>
    <t>運賃・交通費</t>
    <rPh sb="0" eb="2">
      <t>ウンチン</t>
    </rPh>
    <rPh sb="3" eb="6">
      <t>コウツウヒ</t>
    </rPh>
    <phoneticPr fontId="2"/>
  </si>
  <si>
    <t>人件費</t>
    <rPh sb="0" eb="2">
      <t>ジンケン</t>
    </rPh>
    <rPh sb="2" eb="3">
      <t>ヒ</t>
    </rPh>
    <phoneticPr fontId="4"/>
  </si>
  <si>
    <t>係数</t>
    <rPh sb="0" eb="2">
      <t>ケイスウ</t>
    </rPh>
    <phoneticPr fontId="2"/>
  </si>
  <si>
    <t>貴社算出レバーレート</t>
    <rPh sb="0" eb="2">
      <t>キシャ</t>
    </rPh>
    <rPh sb="2" eb="4">
      <t>サンシュツ</t>
    </rPh>
    <phoneticPr fontId="2"/>
  </si>
  <si>
    <t>埼玉県自動車車体整備協同組合</t>
    <rPh sb="0" eb="3">
      <t>サイタマケン</t>
    </rPh>
    <rPh sb="3" eb="6">
      <t>ジドウシャ</t>
    </rPh>
    <rPh sb="6" eb="8">
      <t>シャタイ</t>
    </rPh>
    <rPh sb="8" eb="10">
      <t>セイビ</t>
    </rPh>
    <rPh sb="10" eb="12">
      <t>キョウドウ</t>
    </rPh>
    <rPh sb="12" eb="14">
      <t>クミアイ</t>
    </rPh>
    <phoneticPr fontId="2"/>
  </si>
  <si>
    <t>レバーレート診断レポート</t>
    <rPh sb="6" eb="8">
      <t>シンダン</t>
    </rPh>
    <phoneticPr fontId="2"/>
  </si>
  <si>
    <t>①</t>
    <phoneticPr fontId="2"/>
  </si>
  <si>
    <t>鈑金塗装</t>
    <rPh sb="0" eb="4">
      <t>バンキントソウ</t>
    </rPh>
    <phoneticPr fontId="2"/>
  </si>
  <si>
    <t>車検整備</t>
    <rPh sb="0" eb="2">
      <t>シャケn</t>
    </rPh>
    <rPh sb="2" eb="4">
      <t>セイ</t>
    </rPh>
    <phoneticPr fontId="2"/>
  </si>
  <si>
    <t>車両販売</t>
    <rPh sb="0" eb="4">
      <t>シャリョウ</t>
    </rPh>
    <phoneticPr fontId="2"/>
  </si>
  <si>
    <t>その他</t>
    <phoneticPr fontId="2"/>
  </si>
  <si>
    <t>全社合計</t>
    <rPh sb="0" eb="2">
      <t>ゼンセィア</t>
    </rPh>
    <rPh sb="2" eb="4">
      <t>ゴウケイ</t>
    </rPh>
    <phoneticPr fontId="2"/>
  </si>
  <si>
    <t>②</t>
  </si>
  <si>
    <t>③</t>
    <phoneticPr fontId="2"/>
  </si>
  <si>
    <t>④</t>
    <phoneticPr fontId="2"/>
  </si>
  <si>
    <t>メカニック数</t>
    <rPh sb="5" eb="6">
      <t>スウ</t>
    </rPh>
    <phoneticPr fontId="2"/>
  </si>
  <si>
    <t>年間就業日数</t>
    <rPh sb="0" eb="2">
      <t>ネn</t>
    </rPh>
    <rPh sb="2" eb="4">
      <t>シュウギョウ</t>
    </rPh>
    <rPh sb="4" eb="6">
      <t>ニッスウ</t>
    </rPh>
    <phoneticPr fontId="2"/>
  </si>
  <si>
    <t>１日の就業時間</t>
    <rPh sb="3" eb="7">
      <t>シュウギョウジカn</t>
    </rPh>
    <phoneticPr fontId="2"/>
  </si>
  <si>
    <t>年間総残業時間</t>
    <rPh sb="0" eb="2">
      <t>ネn</t>
    </rPh>
    <rPh sb="2" eb="7">
      <t>ソウザンギョウ</t>
    </rPh>
    <phoneticPr fontId="2"/>
  </si>
  <si>
    <t>年間労働時間</t>
    <rPh sb="0" eb="2">
      <t>ネn</t>
    </rPh>
    <rPh sb="2" eb="6">
      <t>ロウドウ</t>
    </rPh>
    <phoneticPr fontId="2"/>
  </si>
  <si>
    <t>兼務者数</t>
    <rPh sb="0" eb="3">
      <t>ケn</t>
    </rPh>
    <rPh sb="3" eb="4">
      <t>スウ</t>
    </rPh>
    <phoneticPr fontId="2"/>
  </si>
  <si>
    <t>兼務者比率</t>
    <rPh sb="0" eb="3">
      <t>ケn</t>
    </rPh>
    <rPh sb="3" eb="5">
      <t>ヒリテゥ</t>
    </rPh>
    <phoneticPr fontId="2"/>
  </si>
  <si>
    <t>按分後の年間労働時間</t>
    <rPh sb="0" eb="3">
      <t>アンブ</t>
    </rPh>
    <rPh sb="4" eb="6">
      <t>ネn</t>
    </rPh>
    <rPh sb="6" eb="10">
      <t>ロウドウ</t>
    </rPh>
    <phoneticPr fontId="2"/>
  </si>
  <si>
    <t>貴社年間労働時間</t>
    <rPh sb="0" eb="2">
      <t>キシャ</t>
    </rPh>
    <rPh sb="2" eb="4">
      <t>ネn</t>
    </rPh>
    <rPh sb="4" eb="8">
      <t>ロウドウ</t>
    </rPh>
    <phoneticPr fontId="2"/>
  </si>
  <si>
    <t>部門構成比</t>
    <rPh sb="0" eb="2">
      <t>ブモn</t>
    </rPh>
    <rPh sb="2" eb="5">
      <t>ウリアゲ</t>
    </rPh>
    <phoneticPr fontId="2"/>
  </si>
  <si>
    <t>※部門構成比は全社合計が１００％になるように入力をしてください。部門構成比（例：売上比率・人員比率・利益比率）</t>
    <rPh sb="1" eb="3">
      <t>ブモn</t>
    </rPh>
    <rPh sb="3" eb="6">
      <t>ウリアゲ</t>
    </rPh>
    <rPh sb="7" eb="9">
      <t>ゼンセィア</t>
    </rPh>
    <rPh sb="9" eb="11">
      <t>ゴウケイ</t>
    </rPh>
    <rPh sb="22" eb="24">
      <t>ニュウリョク</t>
    </rPh>
    <phoneticPr fontId="2"/>
  </si>
  <si>
    <t>※④の販管費は②の販管費入力合計に対して、部門構成比の鈑金塗装の比率で計算されます。</t>
    <rPh sb="3" eb="6">
      <t>ハンカn</t>
    </rPh>
    <rPh sb="9" eb="12">
      <t>ハンカンヒ</t>
    </rPh>
    <rPh sb="12" eb="14">
      <t>カキ</t>
    </rPh>
    <rPh sb="14" eb="16">
      <t>ゴウケイ</t>
    </rPh>
    <rPh sb="17" eb="18">
      <t>タイセィ</t>
    </rPh>
    <rPh sb="21" eb="23">
      <t>ブモn</t>
    </rPh>
    <rPh sb="23" eb="26">
      <t>ウリアゲ</t>
    </rPh>
    <rPh sb="27" eb="31">
      <t>バンキントソウ</t>
    </rPh>
    <rPh sb="32" eb="34">
      <t>ヒリテゥ</t>
    </rPh>
    <rPh sb="35" eb="37">
      <t>ケイサn</t>
    </rPh>
    <phoneticPr fontId="2"/>
  </si>
  <si>
    <t>※①</t>
    <phoneticPr fontId="2"/>
  </si>
  <si>
    <t>※① メカニック数は鈑金塗装の実務のみに携わっている人数を入力してください。（フロント・見積り・協定・納車引取を含む）</t>
    <rPh sb="8" eb="9">
      <t>スウ</t>
    </rPh>
    <rPh sb="10" eb="14">
      <t>バンキn</t>
    </rPh>
    <rPh sb="15" eb="17">
      <t>ジテゥ</t>
    </rPh>
    <rPh sb="20" eb="21">
      <t>タズサワッテ</t>
    </rPh>
    <rPh sb="26" eb="28">
      <t>ニンズウ</t>
    </rPh>
    <rPh sb="29" eb="31">
      <t>ニュウリョク</t>
    </rPh>
    <rPh sb="44" eb="46">
      <t>ミツモリ</t>
    </rPh>
    <rPh sb="48" eb="50">
      <t>キョウテイ</t>
    </rPh>
    <rPh sb="51" eb="53">
      <t>ノウセィア</t>
    </rPh>
    <rPh sb="53" eb="55">
      <t>ヒキ</t>
    </rPh>
    <rPh sb="56" eb="57">
      <t>フクム</t>
    </rPh>
    <phoneticPr fontId="2"/>
  </si>
  <si>
    <t>※② 兼務者数は他部門の実務（経営全般の業務を含む）と兼務している人数を入力してください。（兼務者比率も入力。例：経営者が１／２実務 ５０％）</t>
    <rPh sb="3" eb="6">
      <t>ケンム</t>
    </rPh>
    <rPh sb="6" eb="7">
      <t>スウ</t>
    </rPh>
    <rPh sb="8" eb="11">
      <t>タブモn</t>
    </rPh>
    <rPh sb="12" eb="14">
      <t>ジツム</t>
    </rPh>
    <rPh sb="15" eb="19">
      <t>ケイエイ</t>
    </rPh>
    <rPh sb="20" eb="22">
      <t>ギョウム</t>
    </rPh>
    <rPh sb="23" eb="24">
      <t>フクム</t>
    </rPh>
    <rPh sb="27" eb="29">
      <t>ケn</t>
    </rPh>
    <rPh sb="33" eb="35">
      <t>ニンズウ</t>
    </rPh>
    <rPh sb="36" eb="38">
      <t>ニュウリョク</t>
    </rPh>
    <rPh sb="46" eb="48">
      <t>ケn</t>
    </rPh>
    <rPh sb="48" eb="49">
      <t>sy</t>
    </rPh>
    <rPh sb="49" eb="51">
      <t>ヒリテゥ</t>
    </rPh>
    <rPh sb="52" eb="54">
      <t>ニュウリョク</t>
    </rPh>
    <rPh sb="55" eb="56">
      <t>レイ</t>
    </rPh>
    <rPh sb="57" eb="60">
      <t>ケイエイ</t>
    </rPh>
    <rPh sb="64" eb="66">
      <t>ジテゥ</t>
    </rPh>
    <phoneticPr fontId="2"/>
  </si>
  <si>
    <t>※③ 年間就業日数は１人当たりの就業日数を入力してください。</t>
    <rPh sb="3" eb="5">
      <t>ネn</t>
    </rPh>
    <rPh sb="5" eb="9">
      <t>シュウギョウ</t>
    </rPh>
    <rPh sb="12" eb="13">
      <t xml:space="preserve">アタリノ </t>
    </rPh>
    <rPh sb="16" eb="20">
      <t>シュウギョウ</t>
    </rPh>
    <rPh sb="21" eb="23">
      <t>ニュウリョク</t>
    </rPh>
    <phoneticPr fontId="2"/>
  </si>
  <si>
    <t>※④ 年間総残業時間は全メカニック及び全兼務者の残業時間を集計し、入力してください。（例：メカニックA ２５０h　メカニックB ３５０h  兼務者（経営者） ０h）</t>
    <rPh sb="3" eb="4">
      <t>ネンカn</t>
    </rPh>
    <rPh sb="5" eb="10">
      <t>ソウザンギョウ</t>
    </rPh>
    <rPh sb="11" eb="12">
      <t xml:space="preserve">ゼン </t>
    </rPh>
    <rPh sb="17" eb="18">
      <t>オヨビ</t>
    </rPh>
    <rPh sb="19" eb="20">
      <t xml:space="preserve">ゼン </t>
    </rPh>
    <rPh sb="20" eb="23">
      <t xml:space="preserve">ケンムシャ </t>
    </rPh>
    <rPh sb="24" eb="28">
      <t>ザンギョウ</t>
    </rPh>
    <rPh sb="29" eb="31">
      <t>シュウケイ</t>
    </rPh>
    <rPh sb="33" eb="35">
      <t>ニュウリョク</t>
    </rPh>
    <rPh sb="43" eb="44">
      <t>レイ</t>
    </rPh>
    <rPh sb="70" eb="73">
      <t>ケンム</t>
    </rPh>
    <rPh sb="74" eb="77">
      <t>ケイエイ</t>
    </rPh>
    <phoneticPr fontId="2"/>
  </si>
  <si>
    <t>※②</t>
    <phoneticPr fontId="2"/>
  </si>
  <si>
    <t>※③</t>
    <phoneticPr fontId="2"/>
  </si>
  <si>
    <t>※④</t>
    <phoneticPr fontId="2"/>
  </si>
  <si>
    <t>③別シートにて計算</t>
    <rPh sb="1" eb="2">
      <t>ベテゥ</t>
    </rPh>
    <rPh sb="7" eb="9">
      <t>ケイサn</t>
    </rPh>
    <phoneticPr fontId="2"/>
  </si>
  <si>
    <t>※人件費上昇率：②の人件費が前期の人件費に対してどれくらい上昇（下降）しているかの率を算出する。（参考：全国の最低賃金上昇率１０３％）</t>
    <rPh sb="1" eb="4">
      <t>ジn</t>
    </rPh>
    <rPh sb="4" eb="7">
      <t>ジョウショウ</t>
    </rPh>
    <rPh sb="10" eb="13">
      <t>ジンケn</t>
    </rPh>
    <rPh sb="14" eb="16">
      <t>ゼンキ</t>
    </rPh>
    <rPh sb="17" eb="20">
      <t>ジンケn</t>
    </rPh>
    <rPh sb="21" eb="22">
      <t>タイセィ</t>
    </rPh>
    <rPh sb="29" eb="31">
      <t>ジョウ</t>
    </rPh>
    <rPh sb="32" eb="34">
      <t>⬇︎</t>
    </rPh>
    <rPh sb="41" eb="42">
      <t>リテゥ</t>
    </rPh>
    <rPh sb="43" eb="45">
      <t>サンシュテゥ</t>
    </rPh>
    <rPh sb="49" eb="51">
      <t>サンコ</t>
    </rPh>
    <rPh sb="52" eb="54">
      <t>ゼンコク</t>
    </rPh>
    <rPh sb="55" eb="59">
      <t>サイテイ</t>
    </rPh>
    <rPh sb="59" eb="62">
      <t>ジョウショウ</t>
    </rPh>
    <phoneticPr fontId="2"/>
  </si>
  <si>
    <t>※利益率：年間売上に対する確保したい利益目標を設定する。（参考：TKC経営指標要約版 https://www.tkc.jp/tkcnf/bast/sample/）</t>
    <rPh sb="1" eb="4">
      <t>リエキ</t>
    </rPh>
    <rPh sb="5" eb="7">
      <t>ネn</t>
    </rPh>
    <rPh sb="7" eb="9">
      <t>ウリアゲ</t>
    </rPh>
    <rPh sb="10" eb="11">
      <t>タイス</t>
    </rPh>
    <rPh sb="13" eb="15">
      <t>カクホ</t>
    </rPh>
    <rPh sb="18" eb="20">
      <t>リエキ</t>
    </rPh>
    <rPh sb="20" eb="22">
      <t>モクヒョウ</t>
    </rPh>
    <rPh sb="23" eb="25">
      <t>セッテイ</t>
    </rPh>
    <rPh sb="29" eb="31">
      <t>サンコ</t>
    </rPh>
    <rPh sb="35" eb="37">
      <t>ケイエイ</t>
    </rPh>
    <rPh sb="37" eb="39">
      <t>シヒョウ</t>
    </rPh>
    <rPh sb="39" eb="42">
      <t xml:space="preserve">ヨウヤクバン </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</si>
</sst>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6"/>
      <name val="ＭＳ Ｐゴシック"/>
      <family val="3"/>
      <charset val="128"/>
    </font>
    <font>
      <sz val="11"/>
      <color theme="1"/>
      <name val="メイリオ"/>
      <family val="3"/>
      <charset val="128"/>
    </font>
    <font>
      <sz val="14"/>
      <color theme="1"/>
      <name val="メイリオ"/>
      <family val="3"/>
      <charset val="128"/>
    </font>
    <font>
      <b/>
      <sz val="20"/>
      <color rgb="FF0070C0"/>
      <name val="メイリオ"/>
      <family val="3"/>
      <charset val="128"/>
    </font>
    <font>
      <sz val="8"/>
      <color theme="1"/>
      <name val="メイリオ"/>
      <family val="3"/>
      <charset val="128"/>
    </font>
    <font>
      <b/>
      <sz val="10"/>
      <color theme="1"/>
      <name val="メイリオ"/>
      <family val="3"/>
      <charset val="128"/>
    </font>
    <font>
      <sz val="10"/>
      <color theme="1"/>
      <name val="メイリオ"/>
      <family val="3"/>
      <charset val="128"/>
    </font>
    <font>
      <b/>
      <sz val="14"/>
      <color theme="1"/>
      <name val="メイリオ"/>
      <family val="3"/>
      <charset val="128"/>
    </font>
    <font>
      <b/>
      <sz val="18"/>
      <color theme="1"/>
      <name val="メイリオ"/>
      <family val="3"/>
      <charset val="128"/>
    </font>
    <font>
      <b/>
      <sz val="60"/>
      <color theme="1"/>
      <name val="メイリオ"/>
      <family val="3"/>
      <charset val="128"/>
    </font>
    <font>
      <b/>
      <sz val="72"/>
      <color theme="1"/>
      <name val="HGP創英角ｺﾞｼｯｸUB"/>
      <family val="3"/>
      <charset val="128"/>
    </font>
    <font>
      <sz val="22"/>
      <color theme="1"/>
      <name val="HGP行書体"/>
      <family val="4"/>
      <charset val="128"/>
    </font>
    <font>
      <sz val="36"/>
      <color theme="1"/>
      <name val="メイリオ"/>
      <family val="3"/>
      <charset val="128"/>
    </font>
    <font>
      <sz val="36"/>
      <color theme="1"/>
      <name val="游ゴシック"/>
      <family val="2"/>
      <charset val="128"/>
      <scheme val="minor"/>
    </font>
    <font>
      <sz val="11"/>
      <color theme="1"/>
      <name val="メイリオ"/>
      <family val="2"/>
      <charset val="128"/>
    </font>
    <font>
      <sz val="36"/>
      <color theme="1"/>
      <name val="メイリオ"/>
      <family val="2"/>
      <charset val="128"/>
    </font>
  </fonts>
  <fills count="12">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rgb="FFFFFF99"/>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92D050"/>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9" tint="0.39997558519241921"/>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cellStyleXfs>
  <cellXfs count="97">
    <xf numFmtId="0" fontId="0" fillId="0" borderId="0" xfId="0">
      <alignment vertical="center"/>
    </xf>
    <xf numFmtId="0" fontId="5" fillId="0" borderId="0" xfId="0" applyFont="1">
      <alignment vertical="center"/>
    </xf>
    <xf numFmtId="0" fontId="9" fillId="5" borderId="2" xfId="2" applyFont="1" applyFill="1" applyBorder="1" applyAlignment="1">
      <alignment horizontal="center" vertical="center"/>
    </xf>
    <xf numFmtId="0" fontId="9" fillId="4" borderId="2" xfId="2" applyFont="1" applyFill="1" applyBorder="1" applyAlignment="1">
      <alignment horizontal="center" vertical="center"/>
    </xf>
    <xf numFmtId="0" fontId="9" fillId="6" borderId="2" xfId="2" applyFont="1" applyFill="1" applyBorder="1" applyAlignment="1">
      <alignment horizontal="center" vertical="center"/>
    </xf>
    <xf numFmtId="0" fontId="9" fillId="2" borderId="2" xfId="2" applyFont="1" applyFill="1" applyBorder="1" applyAlignment="1">
      <alignment horizontal="center" vertical="center"/>
    </xf>
    <xf numFmtId="0" fontId="10" fillId="0" borderId="2" xfId="2" applyFont="1" applyBorder="1" applyAlignment="1">
      <alignment horizontal="center" vertical="center"/>
    </xf>
    <xf numFmtId="0" fontId="10" fillId="0" borderId="2" xfId="2" applyFont="1" applyBorder="1">
      <alignment vertical="center"/>
    </xf>
    <xf numFmtId="38" fontId="10" fillId="0" borderId="2" xfId="3" applyFont="1" applyBorder="1">
      <alignment vertical="center"/>
    </xf>
    <xf numFmtId="0" fontId="10" fillId="0" borderId="2" xfId="2" applyFont="1" applyBorder="1" applyAlignment="1">
      <alignment vertical="center" shrinkToFit="1"/>
    </xf>
    <xf numFmtId="38" fontId="6" fillId="4" borderId="1" xfId="1" applyFont="1" applyFill="1" applyBorder="1" applyAlignment="1">
      <alignment vertical="center" shrinkToFit="1"/>
    </xf>
    <xf numFmtId="38" fontId="6" fillId="6" borderId="1" xfId="1" applyFont="1" applyFill="1" applyBorder="1" applyAlignment="1">
      <alignment vertical="center" shrinkToFit="1"/>
    </xf>
    <xf numFmtId="38" fontId="6" fillId="2" borderId="1" xfId="1" applyFont="1" applyFill="1" applyBorder="1" applyAlignment="1">
      <alignment vertical="center" shrinkToFit="1"/>
    </xf>
    <xf numFmtId="38" fontId="10" fillId="0" borderId="1" xfId="1" applyFont="1" applyBorder="1" applyAlignment="1">
      <alignment horizontal="right" vertical="center" shrinkToFit="1"/>
    </xf>
    <xf numFmtId="38" fontId="6" fillId="7" borderId="1" xfId="1" applyFont="1" applyFill="1" applyBorder="1" applyAlignment="1">
      <alignment vertical="center" shrinkToFit="1"/>
    </xf>
    <xf numFmtId="9" fontId="6" fillId="0" borderId="1" xfId="0" applyNumberFormat="1" applyFont="1" applyBorder="1" applyAlignment="1">
      <alignment vertical="center" shrinkToFit="1"/>
    </xf>
    <xf numFmtId="0" fontId="5" fillId="0" borderId="0" xfId="0" applyFont="1" applyAlignment="1">
      <alignment horizontal="center" vertical="center" shrinkToFit="1"/>
    </xf>
    <xf numFmtId="9" fontId="6" fillId="3" borderId="1" xfId="0" applyNumberFormat="1" applyFont="1" applyFill="1" applyBorder="1" applyAlignment="1">
      <alignment vertical="center" shrinkToFit="1"/>
    </xf>
    <xf numFmtId="38" fontId="6" fillId="5" borderId="1" xfId="1" applyFont="1" applyFill="1" applyBorder="1" applyAlignment="1">
      <alignment vertical="center" shrinkToFit="1"/>
    </xf>
    <xf numFmtId="38" fontId="6" fillId="0" borderId="1" xfId="0" applyNumberFormat="1" applyFont="1" applyBorder="1" applyAlignment="1">
      <alignment vertical="center" shrinkToFit="1"/>
    </xf>
    <xf numFmtId="38" fontId="6" fillId="0" borderId="1" xfId="1" applyFont="1" applyBorder="1" applyAlignment="1">
      <alignment vertical="center" shrinkToFit="1"/>
    </xf>
    <xf numFmtId="38" fontId="11" fillId="5" borderId="2" xfId="3" applyFont="1" applyFill="1" applyBorder="1" applyAlignment="1">
      <alignment vertical="center" shrinkToFit="1"/>
    </xf>
    <xf numFmtId="38" fontId="11" fillId="4" borderId="2" xfId="3" applyFont="1" applyFill="1" applyBorder="1" applyAlignment="1">
      <alignment vertical="center" shrinkToFit="1"/>
    </xf>
    <xf numFmtId="38" fontId="11" fillId="6" borderId="2" xfId="3" applyFont="1" applyFill="1" applyBorder="1" applyAlignment="1">
      <alignment vertical="center" shrinkToFit="1"/>
    </xf>
    <xf numFmtId="38" fontId="11" fillId="2" borderId="2" xfId="3" applyFont="1" applyFill="1" applyBorder="1" applyAlignment="1">
      <alignment vertical="center" shrinkToFit="1"/>
    </xf>
    <xf numFmtId="0" fontId="11" fillId="0" borderId="0" xfId="0" applyFont="1" applyAlignment="1">
      <alignment horizontal="center" vertical="center" shrinkToFit="1"/>
    </xf>
    <xf numFmtId="9" fontId="5" fillId="0" borderId="0" xfId="0" applyNumberFormat="1" applyFont="1" applyAlignment="1">
      <alignment horizontal="center" vertical="center" shrinkToFit="1"/>
    </xf>
    <xf numFmtId="9" fontId="11" fillId="0" borderId="0" xfId="0" applyNumberFormat="1" applyFont="1" applyAlignment="1">
      <alignment horizontal="center" vertical="center" shrinkToFit="1"/>
    </xf>
    <xf numFmtId="0" fontId="5" fillId="0" borderId="0" xfId="0" applyFont="1" applyAlignment="1">
      <alignment vertical="center" shrinkToFit="1"/>
    </xf>
    <xf numFmtId="9" fontId="7" fillId="0" borderId="0" xfId="0" applyNumberFormat="1" applyFont="1" applyAlignment="1">
      <alignment horizontal="center" vertical="center" shrinkToFit="1"/>
    </xf>
    <xf numFmtId="0" fontId="11" fillId="0" borderId="0" xfId="0" applyFont="1" applyAlignment="1">
      <alignment vertical="center" shrinkToFit="1"/>
    </xf>
    <xf numFmtId="0" fontId="8" fillId="0" borderId="0" xfId="0" applyFont="1" applyAlignment="1">
      <alignment vertical="center" shrinkToFit="1"/>
    </xf>
    <xf numFmtId="0" fontId="8" fillId="0" borderId="0" xfId="0" applyFont="1" applyAlignment="1">
      <alignment horizontal="center" vertical="center" shrinkToFit="1"/>
    </xf>
    <xf numFmtId="0" fontId="14" fillId="0" borderId="0" xfId="0" applyFont="1" applyAlignment="1">
      <alignment horizontal="center" vertical="center"/>
    </xf>
    <xf numFmtId="0" fontId="0" fillId="0" borderId="0" xfId="0" applyAlignment="1">
      <alignment horizontal="center" vertical="center"/>
    </xf>
    <xf numFmtId="0" fontId="16" fillId="0" borderId="0" xfId="0" applyFont="1" applyAlignment="1">
      <alignment horizontal="center" vertical="center"/>
    </xf>
    <xf numFmtId="0" fontId="18" fillId="0" borderId="0" xfId="0" applyFont="1" applyAlignment="1">
      <alignment horizontal="center" vertical="center"/>
    </xf>
    <xf numFmtId="9" fontId="6" fillId="2" borderId="1" xfId="1" applyNumberFormat="1" applyFont="1" applyFill="1" applyBorder="1" applyAlignment="1">
      <alignment vertical="center" shrinkToFit="1"/>
    </xf>
    <xf numFmtId="0" fontId="18" fillId="0" borderId="0" xfId="0" applyFont="1" applyAlignment="1">
      <alignment horizontal="left" vertical="center"/>
    </xf>
    <xf numFmtId="0" fontId="17" fillId="0" borderId="0" xfId="0" applyFont="1" applyAlignment="1">
      <alignment horizontal="center" vertical="center"/>
    </xf>
    <xf numFmtId="38" fontId="10" fillId="0" borderId="0" xfId="1" applyFont="1" applyBorder="1" applyAlignment="1">
      <alignment horizontal="right" vertical="center" shrinkToFit="1"/>
    </xf>
    <xf numFmtId="0" fontId="13" fillId="0" borderId="0" xfId="0" applyFont="1" applyAlignment="1">
      <alignment horizontal="center" vertical="center" shrinkToFit="1"/>
    </xf>
    <xf numFmtId="38" fontId="6" fillId="0" borderId="0" xfId="1" applyFont="1" applyFill="1" applyBorder="1" applyAlignment="1">
      <alignment vertical="center" shrinkToFit="1"/>
    </xf>
    <xf numFmtId="38" fontId="6" fillId="9" borderId="1" xfId="1" applyFont="1" applyFill="1" applyBorder="1" applyAlignment="1">
      <alignment horizontal="center" vertical="center" shrinkToFit="1"/>
    </xf>
    <xf numFmtId="38" fontId="6" fillId="10" borderId="1" xfId="0" applyNumberFormat="1" applyFont="1" applyFill="1" applyBorder="1" applyAlignment="1">
      <alignment horizontal="center" vertical="center" shrinkToFit="1"/>
    </xf>
    <xf numFmtId="38" fontId="6" fillId="10" borderId="1" xfId="1" applyFont="1" applyFill="1" applyBorder="1" applyAlignment="1">
      <alignment horizontal="center" vertical="center" shrinkToFit="1"/>
    </xf>
    <xf numFmtId="38" fontId="6" fillId="0" borderId="0" xfId="1" applyFont="1" applyFill="1" applyBorder="1" applyAlignment="1">
      <alignment horizontal="center" vertical="center" shrinkToFit="1"/>
    </xf>
    <xf numFmtId="9" fontId="6" fillId="10" borderId="1" xfId="1" applyNumberFormat="1" applyFont="1" applyFill="1" applyBorder="1" applyAlignment="1">
      <alignment horizontal="center" vertical="center" shrinkToFit="1"/>
    </xf>
    <xf numFmtId="0" fontId="6" fillId="9" borderId="1" xfId="1" applyNumberFormat="1" applyFont="1" applyFill="1" applyBorder="1" applyAlignment="1">
      <alignment horizontal="center" vertical="center" shrinkToFit="1"/>
    </xf>
    <xf numFmtId="0" fontId="6" fillId="10" borderId="1" xfId="0" applyFont="1" applyFill="1" applyBorder="1" applyAlignment="1">
      <alignment horizontal="center" vertical="center" shrinkToFit="1"/>
    </xf>
    <xf numFmtId="38" fontId="6" fillId="0" borderId="0" xfId="1" applyFont="1" applyBorder="1" applyAlignment="1">
      <alignment vertical="center" shrinkToFit="1"/>
    </xf>
    <xf numFmtId="9" fontId="6" fillId="0" borderId="0" xfId="0" applyNumberFormat="1" applyFont="1" applyAlignment="1">
      <alignment vertical="center" shrinkToFit="1"/>
    </xf>
    <xf numFmtId="0" fontId="5" fillId="0" borderId="0" xfId="0" applyFont="1" applyAlignment="1">
      <alignment horizontal="center" vertical="center"/>
    </xf>
    <xf numFmtId="38" fontId="5" fillId="0" borderId="0" xfId="1" applyFont="1" applyBorder="1" applyAlignment="1">
      <alignment vertical="center"/>
    </xf>
    <xf numFmtId="0" fontId="16" fillId="0" borderId="6" xfId="0" applyFont="1" applyBorder="1" applyAlignment="1">
      <alignment horizontal="center" vertical="center"/>
    </xf>
    <xf numFmtId="0" fontId="17" fillId="0" borderId="6" xfId="0" applyFont="1" applyBorder="1" applyAlignment="1">
      <alignment horizontal="center" vertical="center"/>
    </xf>
    <xf numFmtId="0" fontId="9" fillId="5" borderId="3" xfId="2" applyFont="1" applyFill="1" applyBorder="1" applyAlignment="1">
      <alignment horizontal="center" vertical="center"/>
    </xf>
    <xf numFmtId="0" fontId="9" fillId="5" borderId="4" xfId="2" applyFont="1" applyFill="1" applyBorder="1" applyAlignment="1">
      <alignment horizontal="center" vertical="center"/>
    </xf>
    <xf numFmtId="0" fontId="9" fillId="5" borderId="5" xfId="2" applyFont="1" applyFill="1" applyBorder="1" applyAlignment="1">
      <alignment horizontal="center" vertical="center"/>
    </xf>
    <xf numFmtId="0" fontId="9" fillId="4" borderId="3" xfId="2" applyFont="1" applyFill="1" applyBorder="1" applyAlignment="1">
      <alignment horizontal="center" vertical="center"/>
    </xf>
    <xf numFmtId="0" fontId="9" fillId="4" borderId="4" xfId="2" applyFont="1" applyFill="1" applyBorder="1" applyAlignment="1">
      <alignment horizontal="center" vertical="center"/>
    </xf>
    <xf numFmtId="0" fontId="9" fillId="4" borderId="5" xfId="2" applyFont="1" applyFill="1" applyBorder="1" applyAlignment="1">
      <alignment horizontal="center" vertical="center"/>
    </xf>
    <xf numFmtId="0" fontId="9" fillId="6" borderId="3" xfId="2" applyFont="1" applyFill="1" applyBorder="1" applyAlignment="1">
      <alignment horizontal="center" vertical="center"/>
    </xf>
    <xf numFmtId="0" fontId="9" fillId="6" borderId="4" xfId="2" applyFont="1" applyFill="1" applyBorder="1" applyAlignment="1">
      <alignment horizontal="center" vertical="center"/>
    </xf>
    <xf numFmtId="0" fontId="9" fillId="6" borderId="5" xfId="2" applyFont="1" applyFill="1" applyBorder="1" applyAlignment="1">
      <alignment horizontal="center" vertical="center"/>
    </xf>
    <xf numFmtId="0" fontId="9" fillId="2" borderId="3" xfId="2" applyFont="1" applyFill="1" applyBorder="1" applyAlignment="1">
      <alignment horizontal="center" vertical="center"/>
    </xf>
    <xf numFmtId="0" fontId="9" fillId="2" borderId="4" xfId="2" applyFont="1" applyFill="1" applyBorder="1" applyAlignment="1">
      <alignment horizontal="center" vertical="center"/>
    </xf>
    <xf numFmtId="0" fontId="9" fillId="2" borderId="5" xfId="2" applyFont="1" applyFill="1" applyBorder="1" applyAlignment="1">
      <alignment horizontal="center" vertical="center"/>
    </xf>
    <xf numFmtId="0" fontId="15" fillId="0" borderId="0" xfId="0" applyFont="1" applyAlignment="1">
      <alignment horizontal="right" vertical="center"/>
    </xf>
    <xf numFmtId="0" fontId="11" fillId="5" borderId="3" xfId="2" applyFont="1" applyFill="1" applyBorder="1" applyAlignment="1">
      <alignment horizontal="center" vertical="center" shrinkToFit="1"/>
    </xf>
    <xf numFmtId="0" fontId="11" fillId="5" borderId="5" xfId="2" applyFont="1" applyFill="1" applyBorder="1" applyAlignment="1">
      <alignment horizontal="center" vertical="center" shrinkToFit="1"/>
    </xf>
    <xf numFmtId="0" fontId="11" fillId="4" borderId="3" xfId="2" applyFont="1" applyFill="1" applyBorder="1" applyAlignment="1">
      <alignment horizontal="center" vertical="center" shrinkToFit="1"/>
    </xf>
    <xf numFmtId="0" fontId="11" fillId="4" borderId="5" xfId="2" applyFont="1" applyFill="1" applyBorder="1" applyAlignment="1">
      <alignment horizontal="center" vertical="center" shrinkToFit="1"/>
    </xf>
    <xf numFmtId="0" fontId="11" fillId="6" borderId="3" xfId="2" applyFont="1" applyFill="1" applyBorder="1" applyAlignment="1">
      <alignment horizontal="center" vertical="center" shrinkToFit="1"/>
    </xf>
    <xf numFmtId="0" fontId="11" fillId="6" borderId="5" xfId="2" applyFont="1" applyFill="1" applyBorder="1" applyAlignment="1">
      <alignment horizontal="center" vertical="center" shrinkToFit="1"/>
    </xf>
    <xf numFmtId="0" fontId="11" fillId="2" borderId="3" xfId="2" applyFont="1" applyFill="1" applyBorder="1" applyAlignment="1">
      <alignment horizontal="center" vertical="center" shrinkToFit="1"/>
    </xf>
    <xf numFmtId="0" fontId="11" fillId="2" borderId="5" xfId="2" applyFont="1" applyFill="1" applyBorder="1" applyAlignment="1">
      <alignment horizontal="center" vertical="center" shrinkToFit="1"/>
    </xf>
    <xf numFmtId="0" fontId="14"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12" fillId="8" borderId="2" xfId="0" applyFont="1" applyFill="1" applyBorder="1" applyAlignment="1">
      <alignment horizontal="center" vertical="center" shrinkToFit="1"/>
    </xf>
    <xf numFmtId="38" fontId="13" fillId="0" borderId="2" xfId="0" applyNumberFormat="1" applyFont="1" applyBorder="1" applyAlignment="1">
      <alignment horizontal="center" vertical="center" shrinkToFit="1"/>
    </xf>
    <xf numFmtId="0" fontId="13" fillId="0" borderId="2" xfId="0" applyFont="1" applyBorder="1" applyAlignment="1">
      <alignment horizontal="center" vertical="center" shrinkToFit="1"/>
    </xf>
    <xf numFmtId="0" fontId="19" fillId="0" borderId="0" xfId="0" applyFont="1" applyAlignment="1">
      <alignment horizontal="center" vertical="center"/>
    </xf>
    <xf numFmtId="0" fontId="12" fillId="11" borderId="3" xfId="0" applyFont="1" applyFill="1" applyBorder="1" applyAlignment="1">
      <alignment horizontal="center" vertical="center" shrinkToFit="1"/>
    </xf>
    <xf numFmtId="0" fontId="0" fillId="11" borderId="4" xfId="0" applyFill="1" applyBorder="1" applyAlignment="1">
      <alignment horizontal="center" vertical="center" shrinkToFit="1"/>
    </xf>
    <xf numFmtId="0" fontId="0" fillId="11" borderId="5" xfId="0" applyFill="1" applyBorder="1" applyAlignment="1">
      <alignment horizontal="center" vertical="center" shrinkToFit="1"/>
    </xf>
    <xf numFmtId="38" fontId="13" fillId="7" borderId="7" xfId="0" applyNumberFormat="1" applyFont="1" applyFill="1" applyBorder="1" applyAlignment="1">
      <alignment horizontal="center" vertical="center" shrinkToFit="1"/>
    </xf>
    <xf numFmtId="0" fontId="0" fillId="7" borderId="8" xfId="0" applyFill="1" applyBorder="1" applyAlignment="1">
      <alignment horizontal="center" vertical="center" shrinkToFit="1"/>
    </xf>
    <xf numFmtId="0" fontId="0" fillId="7" borderId="9" xfId="0" applyFill="1" applyBorder="1" applyAlignment="1">
      <alignment horizontal="center" vertical="center" shrinkToFit="1"/>
    </xf>
    <xf numFmtId="0" fontId="0" fillId="7" borderId="10" xfId="0" applyFill="1" applyBorder="1" applyAlignment="1">
      <alignment horizontal="center" vertical="center" shrinkToFit="1"/>
    </xf>
    <xf numFmtId="0" fontId="0" fillId="7" borderId="0" xfId="0" applyFill="1" applyAlignment="1">
      <alignment horizontal="center" vertical="center" shrinkToFit="1"/>
    </xf>
    <xf numFmtId="0" fontId="0" fillId="7" borderId="6" xfId="0" applyFill="1" applyBorder="1" applyAlignment="1">
      <alignment horizontal="center" vertical="center" shrinkToFit="1"/>
    </xf>
    <xf numFmtId="0" fontId="0" fillId="7" borderId="11" xfId="0" applyFill="1" applyBorder="1" applyAlignment="1">
      <alignment horizontal="center" vertical="center" shrinkToFit="1"/>
    </xf>
    <xf numFmtId="0" fontId="0" fillId="7" borderId="12" xfId="0" applyFill="1" applyBorder="1" applyAlignment="1">
      <alignment horizontal="center" vertical="center" shrinkToFit="1"/>
    </xf>
    <xf numFmtId="0" fontId="0" fillId="7" borderId="13" xfId="0" applyFill="1" applyBorder="1" applyAlignment="1">
      <alignment horizontal="center" vertical="center" shrinkToFit="1"/>
    </xf>
  </cellXfs>
  <cellStyles count="4">
    <cellStyle name="桁区切り" xfId="1" builtinId="6"/>
    <cellStyle name="桁区切り 2" xfId="3" xr:uid="{86438A49-19C5-4465-B9D5-A4CA4D1B4222}"/>
    <cellStyle name="標準" xfId="0" builtinId="0"/>
    <cellStyle name="標準 2" xfId="2" xr:uid="{1D101396-1FE9-4880-BB64-C66666D7AAAD}"/>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695325</xdr:colOff>
      <xdr:row>6</xdr:row>
      <xdr:rowOff>25401</xdr:rowOff>
    </xdr:from>
    <xdr:to>
      <xdr:col>13</xdr:col>
      <xdr:colOff>228600</xdr:colOff>
      <xdr:row>16</xdr:row>
      <xdr:rowOff>0</xdr:rowOff>
    </xdr:to>
    <xdr:sp macro="" textlink="">
      <xdr:nvSpPr>
        <xdr:cNvPr id="3" name="四角形: 角を丸くする 2">
          <a:extLst>
            <a:ext uri="{FF2B5EF4-FFF2-40B4-BE49-F238E27FC236}">
              <a16:creationId xmlns:a16="http://schemas.microsoft.com/office/drawing/2014/main" id="{3E05F37E-90E5-4833-9380-07011BD20CF3}"/>
            </a:ext>
          </a:extLst>
        </xdr:cNvPr>
        <xdr:cNvSpPr/>
      </xdr:nvSpPr>
      <xdr:spPr>
        <a:xfrm>
          <a:off x="695325" y="3416301"/>
          <a:ext cx="10582275" cy="3543299"/>
        </a:xfrm>
        <a:prstGeom prst="roundRect">
          <a:avLst/>
        </a:prstGeom>
        <a:noFill/>
        <a:ln w="53975"/>
        <a:effectLst>
          <a:innerShdw blurRad="63500" dist="50800" dir="2700000">
            <a:prstClr val="black">
              <a:alpha val="50000"/>
            </a:prstClr>
          </a:innerShdw>
        </a:effectLst>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695325</xdr:colOff>
      <xdr:row>1</xdr:row>
      <xdr:rowOff>504825</xdr:rowOff>
    </xdr:from>
    <xdr:to>
      <xdr:col>14</xdr:col>
      <xdr:colOff>228600</xdr:colOff>
      <xdr:row>10</xdr:row>
      <xdr:rowOff>390525</xdr:rowOff>
    </xdr:to>
    <xdr:sp macro="" textlink="">
      <xdr:nvSpPr>
        <xdr:cNvPr id="2" name="四角形: 角を丸くする 2">
          <a:extLst>
            <a:ext uri="{FF2B5EF4-FFF2-40B4-BE49-F238E27FC236}">
              <a16:creationId xmlns:a16="http://schemas.microsoft.com/office/drawing/2014/main" id="{0234259C-1FFD-A140-B93A-D604A40DD0A5}"/>
            </a:ext>
          </a:extLst>
        </xdr:cNvPr>
        <xdr:cNvSpPr/>
      </xdr:nvSpPr>
      <xdr:spPr>
        <a:xfrm>
          <a:off x="695325" y="3540125"/>
          <a:ext cx="10582275" cy="3759200"/>
        </a:xfrm>
        <a:prstGeom prst="roundRect">
          <a:avLst/>
        </a:prstGeom>
        <a:noFill/>
        <a:ln w="53975"/>
        <a:effectLst>
          <a:innerShdw blurRad="63500" dist="50800" dir="2700000">
            <a:prstClr val="black">
              <a:alpha val="50000"/>
            </a:prstClr>
          </a:innerShdw>
        </a:effectLst>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C6AB2-6FB7-41D0-BB3C-2FC60A8F2774}">
  <sheetPr>
    <pageSetUpPr fitToPage="1"/>
  </sheetPr>
  <dimension ref="A1:M56"/>
  <sheetViews>
    <sheetView tabSelected="1" zoomScaleNormal="100" workbookViewId="0">
      <selection activeCell="F20" sqref="F20"/>
    </sheetView>
  </sheetViews>
  <sheetFormatPr defaultColWidth="9" defaultRowHeight="21" customHeight="1" x14ac:dyDescent="0.55000000000000004"/>
  <cols>
    <col min="1" max="1" width="11" style="1" customWidth="1"/>
    <col min="2" max="13" width="11.1640625" style="1" customWidth="1"/>
    <col min="14" max="14" width="10.83203125" style="1" customWidth="1"/>
    <col min="15" max="15" width="9" style="1" customWidth="1"/>
    <col min="16" max="16384" width="9" style="1"/>
  </cols>
  <sheetData>
    <row r="1" spans="1:13" ht="127.5" customHeight="1" x14ac:dyDescent="0.55000000000000004">
      <c r="B1" s="77" t="s">
        <v>62</v>
      </c>
      <c r="C1" s="77"/>
      <c r="D1" s="77"/>
      <c r="E1" s="77"/>
      <c r="F1" s="77"/>
      <c r="G1" s="77"/>
      <c r="H1" s="77"/>
      <c r="I1" s="77"/>
      <c r="J1" s="77"/>
      <c r="K1" s="77"/>
      <c r="L1" s="77"/>
      <c r="M1" s="77"/>
    </row>
    <row r="2" spans="1:13" ht="28" customHeight="1" thickBot="1" x14ac:dyDescent="0.6">
      <c r="A2" s="78" t="s">
        <v>63</v>
      </c>
      <c r="B2" s="80" t="s">
        <v>81</v>
      </c>
      <c r="C2" s="36" t="s">
        <v>64</v>
      </c>
      <c r="D2" s="25" t="s">
        <v>3</v>
      </c>
      <c r="E2" s="36" t="s">
        <v>65</v>
      </c>
      <c r="F2" s="25" t="s">
        <v>3</v>
      </c>
      <c r="G2" s="36" t="s">
        <v>66</v>
      </c>
      <c r="H2" s="25" t="s">
        <v>3</v>
      </c>
      <c r="I2" s="36" t="s">
        <v>67</v>
      </c>
      <c r="J2" s="27" t="s">
        <v>7</v>
      </c>
      <c r="K2" s="36" t="s">
        <v>68</v>
      </c>
      <c r="L2" s="33"/>
      <c r="M2" s="33"/>
    </row>
    <row r="3" spans="1:13" ht="28" customHeight="1" thickBot="1" x14ac:dyDescent="0.6">
      <c r="A3" s="79"/>
      <c r="B3" s="80"/>
      <c r="C3" s="37">
        <v>1</v>
      </c>
      <c r="D3" s="25" t="s">
        <v>3</v>
      </c>
      <c r="E3" s="37">
        <v>0</v>
      </c>
      <c r="F3" s="25" t="s">
        <v>3</v>
      </c>
      <c r="G3" s="37">
        <v>0</v>
      </c>
      <c r="H3" s="25" t="s">
        <v>3</v>
      </c>
      <c r="I3" s="37">
        <v>0</v>
      </c>
      <c r="J3" s="27" t="s">
        <v>7</v>
      </c>
      <c r="K3" s="37">
        <f>C3+E3+G3+I3</f>
        <v>1</v>
      </c>
      <c r="L3" s="33"/>
      <c r="M3" s="33"/>
    </row>
    <row r="4" spans="1:13" ht="28" customHeight="1" x14ac:dyDescent="0.55000000000000004">
      <c r="A4" s="39"/>
      <c r="B4" s="36"/>
      <c r="C4" s="38" t="s">
        <v>82</v>
      </c>
      <c r="D4" s="25"/>
      <c r="E4" s="33"/>
      <c r="F4" s="25"/>
      <c r="G4" s="33"/>
      <c r="H4" s="25"/>
      <c r="I4" s="33"/>
      <c r="J4" s="27"/>
      <c r="K4" s="33"/>
      <c r="L4" s="33"/>
      <c r="M4" s="33"/>
    </row>
    <row r="5" spans="1:13" ht="28" customHeight="1" x14ac:dyDescent="0.55000000000000004">
      <c r="A5" s="34"/>
      <c r="B5" s="33"/>
      <c r="C5" s="38" t="s">
        <v>83</v>
      </c>
      <c r="D5" s="33"/>
      <c r="E5" s="33"/>
      <c r="F5" s="33"/>
      <c r="G5" s="33"/>
      <c r="H5" s="33"/>
      <c r="I5" s="33"/>
      <c r="J5" s="33"/>
      <c r="K5" s="33"/>
      <c r="L5" s="33"/>
      <c r="M5" s="33"/>
    </row>
    <row r="6" spans="1:13" ht="28" customHeight="1" x14ac:dyDescent="0.55000000000000004">
      <c r="A6" s="84" t="s">
        <v>71</v>
      </c>
      <c r="B6" s="33"/>
      <c r="C6" s="38"/>
      <c r="D6" s="33"/>
      <c r="E6" s="33"/>
      <c r="F6" s="33"/>
      <c r="G6" s="33"/>
      <c r="H6" s="33"/>
      <c r="I6" s="33"/>
      <c r="J6" s="33"/>
      <c r="K6" s="33"/>
      <c r="L6" s="33"/>
      <c r="M6" s="33"/>
    </row>
    <row r="7" spans="1:13" ht="29" customHeight="1" x14ac:dyDescent="0.55000000000000004">
      <c r="A7" s="84"/>
    </row>
    <row r="8" spans="1:13" ht="28.5" customHeight="1" thickBot="1" x14ac:dyDescent="0.6">
      <c r="A8" s="28"/>
      <c r="B8" s="16" t="s">
        <v>2</v>
      </c>
      <c r="C8" s="25" t="s">
        <v>3</v>
      </c>
      <c r="D8" s="16" t="s">
        <v>4</v>
      </c>
      <c r="E8" s="25" t="s">
        <v>3</v>
      </c>
      <c r="F8" s="16" t="s">
        <v>5</v>
      </c>
      <c r="G8" s="25" t="s">
        <v>3</v>
      </c>
      <c r="H8" s="16" t="s">
        <v>6</v>
      </c>
      <c r="I8" s="25" t="s">
        <v>0</v>
      </c>
      <c r="J8" s="26" t="s">
        <v>59</v>
      </c>
      <c r="K8" s="27" t="s">
        <v>7</v>
      </c>
      <c r="L8" s="26" t="s">
        <v>8</v>
      </c>
      <c r="M8" s="28"/>
    </row>
    <row r="9" spans="1:13" ht="28.5" customHeight="1" thickBot="1" x14ac:dyDescent="0.6">
      <c r="A9" s="28"/>
      <c r="B9" s="18">
        <f>D54</f>
        <v>13000000</v>
      </c>
      <c r="C9" s="25" t="s">
        <v>3</v>
      </c>
      <c r="D9" s="10">
        <f>G54</f>
        <v>4400000</v>
      </c>
      <c r="E9" s="25" t="s">
        <v>3</v>
      </c>
      <c r="F9" s="11">
        <f>J54</f>
        <v>2600000</v>
      </c>
      <c r="G9" s="25" t="s">
        <v>3</v>
      </c>
      <c r="H9" s="12">
        <f>M54*C3</f>
        <v>12060000</v>
      </c>
      <c r="I9" s="25" t="s">
        <v>0</v>
      </c>
      <c r="J9" s="29">
        <v>0.75</v>
      </c>
      <c r="K9" s="27" t="s">
        <v>7</v>
      </c>
      <c r="L9" s="13">
        <f>B9+D9+F9+H9*75%</f>
        <v>29045000</v>
      </c>
      <c r="M9" s="28"/>
    </row>
    <row r="10" spans="1:13" ht="28.5" customHeight="1" x14ac:dyDescent="0.55000000000000004">
      <c r="A10" s="28"/>
      <c r="B10" s="28"/>
      <c r="C10" s="30"/>
      <c r="D10" s="28"/>
      <c r="E10" s="30"/>
      <c r="F10" s="28"/>
      <c r="G10" s="30"/>
      <c r="H10" s="16"/>
      <c r="I10" s="28"/>
      <c r="J10" s="28"/>
      <c r="K10" s="28"/>
      <c r="L10" s="28"/>
      <c r="M10" s="28"/>
    </row>
    <row r="11" spans="1:13" ht="28.5" customHeight="1" thickBot="1" x14ac:dyDescent="0.6">
      <c r="A11" s="28"/>
      <c r="B11" s="16" t="s">
        <v>8</v>
      </c>
      <c r="C11" s="25" t="s">
        <v>9</v>
      </c>
      <c r="D11" s="31" t="s">
        <v>10</v>
      </c>
      <c r="E11" s="25" t="s">
        <v>0</v>
      </c>
      <c r="F11" s="32" t="s">
        <v>11</v>
      </c>
      <c r="G11" s="25" t="s">
        <v>1</v>
      </c>
      <c r="H11" s="16" t="s">
        <v>12</v>
      </c>
      <c r="I11" s="28"/>
      <c r="J11" s="81" t="s">
        <v>60</v>
      </c>
      <c r="K11" s="81"/>
      <c r="L11" s="81"/>
      <c r="M11" s="81"/>
    </row>
    <row r="12" spans="1:13" ht="28.5" customHeight="1" thickBot="1" x14ac:dyDescent="0.6">
      <c r="A12" s="28"/>
      <c r="B12" s="19">
        <f>L9</f>
        <v>29045000</v>
      </c>
      <c r="C12" s="25" t="s">
        <v>9</v>
      </c>
      <c r="D12" s="14">
        <f>労働時間計算式!L7</f>
        <v>5792.5</v>
      </c>
      <c r="E12" s="25" t="s">
        <v>0</v>
      </c>
      <c r="F12" s="15">
        <v>0.68</v>
      </c>
      <c r="G12" s="25" t="s">
        <v>1</v>
      </c>
      <c r="H12" s="20">
        <f>B12/(D12*F12)</f>
        <v>7373.8861103353729</v>
      </c>
      <c r="I12" s="28"/>
      <c r="J12" s="82">
        <f>H15</f>
        <v>8202.7109091370694</v>
      </c>
      <c r="K12" s="83"/>
      <c r="L12" s="83"/>
      <c r="M12" s="83"/>
    </row>
    <row r="13" spans="1:13" ht="28.5" customHeight="1" x14ac:dyDescent="0.55000000000000004">
      <c r="A13" s="28"/>
      <c r="B13" s="28"/>
      <c r="C13" s="30"/>
      <c r="D13" s="1" t="s">
        <v>92</v>
      </c>
      <c r="E13" s="30"/>
      <c r="F13" s="28"/>
      <c r="G13" s="30"/>
      <c r="H13" s="28"/>
      <c r="I13" s="28"/>
      <c r="J13" s="83"/>
      <c r="K13" s="83"/>
      <c r="L13" s="83"/>
      <c r="M13" s="83"/>
    </row>
    <row r="14" spans="1:13" ht="28.5" customHeight="1" thickBot="1" x14ac:dyDescent="0.6">
      <c r="A14" s="28"/>
      <c r="B14" s="16" t="s">
        <v>12</v>
      </c>
      <c r="C14" s="25" t="s">
        <v>0</v>
      </c>
      <c r="D14" s="16" t="s">
        <v>13</v>
      </c>
      <c r="E14" s="25" t="s">
        <v>0</v>
      </c>
      <c r="F14" s="16" t="s">
        <v>14</v>
      </c>
      <c r="G14" s="25" t="s">
        <v>7</v>
      </c>
      <c r="H14" s="16" t="s">
        <v>15</v>
      </c>
      <c r="I14" s="28"/>
      <c r="J14" s="83"/>
      <c r="K14" s="83"/>
      <c r="L14" s="83"/>
      <c r="M14" s="83"/>
    </row>
    <row r="15" spans="1:13" ht="28.5" customHeight="1" thickBot="1" x14ac:dyDescent="0.6">
      <c r="A15" s="28"/>
      <c r="B15" s="20">
        <f>H12</f>
        <v>7373.8861103353729</v>
      </c>
      <c r="C15" s="25" t="s">
        <v>0</v>
      </c>
      <c r="D15" s="17">
        <v>1.03</v>
      </c>
      <c r="E15" s="25" t="s">
        <v>0</v>
      </c>
      <c r="F15" s="17">
        <v>1.08</v>
      </c>
      <c r="G15" s="25" t="s">
        <v>7</v>
      </c>
      <c r="H15" s="20">
        <f>B15*D15*F15</f>
        <v>8202.7109091370694</v>
      </c>
      <c r="I15" s="28"/>
      <c r="J15" s="83"/>
      <c r="K15" s="83"/>
      <c r="L15" s="83"/>
      <c r="M15" s="83"/>
    </row>
    <row r="16" spans="1:13" ht="28.5" customHeight="1" x14ac:dyDescent="0.55000000000000004">
      <c r="A16" s="28"/>
      <c r="B16" s="50"/>
      <c r="C16" s="25"/>
      <c r="D16" s="51"/>
      <c r="E16" s="25"/>
      <c r="F16" s="51"/>
      <c r="G16" s="25"/>
      <c r="H16" s="50"/>
      <c r="I16" s="28"/>
      <c r="J16" s="41"/>
      <c r="K16" s="41"/>
      <c r="L16" s="41"/>
      <c r="M16" s="41"/>
    </row>
    <row r="17" spans="1:13" ht="20" customHeight="1" x14ac:dyDescent="0.55000000000000004">
      <c r="A17" s="28"/>
      <c r="B17" s="50"/>
      <c r="C17" s="25"/>
      <c r="D17" s="51"/>
      <c r="E17" s="25"/>
      <c r="F17" s="51"/>
      <c r="G17" s="25"/>
      <c r="H17" s="50"/>
      <c r="I17" s="28"/>
      <c r="J17" s="41"/>
      <c r="K17" s="41"/>
      <c r="L17" s="41"/>
      <c r="M17" s="41"/>
    </row>
    <row r="18" spans="1:13" ht="28.5" customHeight="1" x14ac:dyDescent="0.55000000000000004">
      <c r="A18" s="28"/>
      <c r="B18" s="53" t="s">
        <v>93</v>
      </c>
      <c r="C18" s="25"/>
      <c r="D18" s="51"/>
      <c r="E18" s="25"/>
      <c r="F18" s="51"/>
      <c r="G18" s="25"/>
      <c r="H18" s="50"/>
      <c r="I18" s="28"/>
      <c r="J18" s="41"/>
      <c r="K18" s="41"/>
      <c r="L18" s="41"/>
      <c r="M18" s="41"/>
    </row>
    <row r="19" spans="1:13" ht="28.5" customHeight="1" x14ac:dyDescent="0.55000000000000004">
      <c r="A19" s="28"/>
      <c r="B19" s="53" t="s">
        <v>94</v>
      </c>
      <c r="C19" s="25"/>
      <c r="D19" s="51"/>
      <c r="E19" s="25"/>
      <c r="F19" s="51"/>
      <c r="G19" s="25"/>
      <c r="H19" s="50"/>
      <c r="I19" s="28"/>
      <c r="J19" s="41"/>
      <c r="K19" s="41"/>
      <c r="L19" s="41"/>
      <c r="M19" s="41"/>
    </row>
    <row r="20" spans="1:13" ht="28.5" customHeight="1" x14ac:dyDescent="0.55000000000000004">
      <c r="A20" s="28"/>
      <c r="B20" s="50"/>
      <c r="C20" s="25"/>
      <c r="D20" s="51"/>
      <c r="E20" s="25"/>
      <c r="F20" s="51"/>
      <c r="G20" s="25"/>
      <c r="H20" s="50"/>
      <c r="I20" s="28"/>
      <c r="J20" s="41"/>
      <c r="K20" s="41"/>
      <c r="L20" s="41"/>
      <c r="M20" s="41"/>
    </row>
    <row r="21" spans="1:13" ht="28" customHeight="1" x14ac:dyDescent="0.55000000000000004"/>
    <row r="22" spans="1:13" ht="21" customHeight="1" x14ac:dyDescent="0.55000000000000004">
      <c r="A22" s="54" t="s">
        <v>69</v>
      </c>
      <c r="B22" s="56" t="s">
        <v>58</v>
      </c>
      <c r="C22" s="57"/>
      <c r="D22" s="58"/>
      <c r="E22" s="59" t="s">
        <v>49</v>
      </c>
      <c r="F22" s="60"/>
      <c r="G22" s="61"/>
      <c r="H22" s="62" t="s">
        <v>50</v>
      </c>
      <c r="I22" s="63"/>
      <c r="J22" s="64"/>
      <c r="K22" s="65" t="s">
        <v>16</v>
      </c>
      <c r="L22" s="66"/>
      <c r="M22" s="67"/>
    </row>
    <row r="23" spans="1:13" ht="21" customHeight="1" x14ac:dyDescent="0.55000000000000004">
      <c r="A23" s="55"/>
      <c r="B23" s="2"/>
      <c r="C23" s="2" t="s">
        <v>17</v>
      </c>
      <c r="D23" s="2" t="s">
        <v>18</v>
      </c>
      <c r="E23" s="3"/>
      <c r="F23" s="3" t="s">
        <v>17</v>
      </c>
      <c r="G23" s="3" t="s">
        <v>18</v>
      </c>
      <c r="H23" s="4"/>
      <c r="I23" s="4" t="s">
        <v>17</v>
      </c>
      <c r="J23" s="4" t="s">
        <v>18</v>
      </c>
      <c r="K23" s="5"/>
      <c r="L23" s="5" t="s">
        <v>17</v>
      </c>
      <c r="M23" s="5" t="s">
        <v>18</v>
      </c>
    </row>
    <row r="24" spans="1:13" ht="21" customHeight="1" x14ac:dyDescent="0.55000000000000004">
      <c r="A24" s="55"/>
      <c r="B24" s="6">
        <v>1</v>
      </c>
      <c r="C24" s="7" t="s">
        <v>51</v>
      </c>
      <c r="D24" s="8">
        <v>8000000</v>
      </c>
      <c r="E24" s="6">
        <v>1</v>
      </c>
      <c r="F24" s="7" t="s">
        <v>54</v>
      </c>
      <c r="G24" s="8">
        <v>3600000</v>
      </c>
      <c r="H24" s="6">
        <v>1</v>
      </c>
      <c r="I24" s="7" t="s">
        <v>32</v>
      </c>
      <c r="J24" s="8">
        <v>2000000</v>
      </c>
      <c r="K24" s="6">
        <v>1</v>
      </c>
      <c r="L24" s="9" t="s">
        <v>19</v>
      </c>
      <c r="M24" s="8"/>
    </row>
    <row r="25" spans="1:13" ht="21" customHeight="1" x14ac:dyDescent="0.55000000000000004">
      <c r="B25" s="6">
        <v>2</v>
      </c>
      <c r="C25" s="7" t="s">
        <v>52</v>
      </c>
      <c r="D25" s="8">
        <v>3000000</v>
      </c>
      <c r="E25" s="6">
        <v>2</v>
      </c>
      <c r="F25" s="7" t="s">
        <v>55</v>
      </c>
      <c r="G25" s="8">
        <v>500000</v>
      </c>
      <c r="H25" s="6">
        <v>2</v>
      </c>
      <c r="I25" s="7" t="s">
        <v>33</v>
      </c>
      <c r="J25" s="8">
        <v>600000</v>
      </c>
      <c r="K25" s="6">
        <v>2</v>
      </c>
      <c r="L25" s="9" t="s">
        <v>20</v>
      </c>
      <c r="M25" s="8"/>
    </row>
    <row r="26" spans="1:13" ht="21" customHeight="1" x14ac:dyDescent="0.55000000000000004">
      <c r="B26" s="6">
        <v>3</v>
      </c>
      <c r="C26" s="7" t="s">
        <v>53</v>
      </c>
      <c r="D26" s="8">
        <v>2000000</v>
      </c>
      <c r="E26" s="6">
        <v>3</v>
      </c>
      <c r="F26" s="7" t="s">
        <v>56</v>
      </c>
      <c r="G26" s="8">
        <v>300000</v>
      </c>
      <c r="H26" s="6">
        <v>3</v>
      </c>
      <c r="I26" s="7"/>
      <c r="J26" s="8"/>
      <c r="K26" s="6">
        <v>3</v>
      </c>
      <c r="L26" s="9" t="s">
        <v>21</v>
      </c>
      <c r="M26" s="8">
        <v>200000</v>
      </c>
    </row>
    <row r="27" spans="1:13" ht="21" customHeight="1" x14ac:dyDescent="0.55000000000000004">
      <c r="B27" s="6">
        <v>4</v>
      </c>
      <c r="C27" s="7"/>
      <c r="D27" s="8"/>
      <c r="E27" s="6">
        <v>4</v>
      </c>
      <c r="F27" s="7" t="s">
        <v>57</v>
      </c>
      <c r="G27" s="8"/>
      <c r="H27" s="6">
        <v>4</v>
      </c>
      <c r="I27" s="7"/>
      <c r="J27" s="8"/>
      <c r="K27" s="6">
        <v>4</v>
      </c>
      <c r="L27" s="9" t="s">
        <v>22</v>
      </c>
      <c r="M27" s="8"/>
    </row>
    <row r="28" spans="1:13" ht="21" customHeight="1" x14ac:dyDescent="0.55000000000000004">
      <c r="B28" s="6">
        <v>5</v>
      </c>
      <c r="C28" s="7"/>
      <c r="D28" s="8"/>
      <c r="E28" s="6">
        <v>5</v>
      </c>
      <c r="F28" s="7" t="s">
        <v>34</v>
      </c>
      <c r="G28" s="8"/>
      <c r="H28" s="6">
        <v>5</v>
      </c>
      <c r="I28" s="7"/>
      <c r="J28" s="8"/>
      <c r="K28" s="6">
        <v>5</v>
      </c>
      <c r="L28" s="9" t="s">
        <v>23</v>
      </c>
      <c r="M28" s="8"/>
    </row>
    <row r="29" spans="1:13" ht="21" customHeight="1" x14ac:dyDescent="0.55000000000000004">
      <c r="B29" s="6">
        <v>6</v>
      </c>
      <c r="C29" s="7"/>
      <c r="D29" s="8"/>
      <c r="E29" s="6">
        <v>6</v>
      </c>
      <c r="F29" s="7"/>
      <c r="G29" s="8"/>
      <c r="H29" s="6">
        <v>6</v>
      </c>
      <c r="I29" s="7"/>
      <c r="J29" s="8"/>
      <c r="K29" s="6">
        <v>6</v>
      </c>
      <c r="L29" s="9" t="s">
        <v>24</v>
      </c>
      <c r="M29" s="8"/>
    </row>
    <row r="30" spans="1:13" ht="21" customHeight="1" x14ac:dyDescent="0.55000000000000004">
      <c r="B30" s="6">
        <v>7</v>
      </c>
      <c r="C30" s="7"/>
      <c r="D30" s="8"/>
      <c r="E30" s="6">
        <v>7</v>
      </c>
      <c r="F30" s="7"/>
      <c r="G30" s="8"/>
      <c r="H30" s="6">
        <v>7</v>
      </c>
      <c r="I30" s="7"/>
      <c r="J30" s="8"/>
      <c r="K30" s="6">
        <v>7</v>
      </c>
      <c r="L30" s="9" t="s">
        <v>25</v>
      </c>
      <c r="M30" s="8">
        <v>200000</v>
      </c>
    </row>
    <row r="31" spans="1:13" ht="21" customHeight="1" x14ac:dyDescent="0.55000000000000004">
      <c r="B31" s="6">
        <v>8</v>
      </c>
      <c r="C31" s="7"/>
      <c r="D31" s="8"/>
      <c r="E31" s="6">
        <v>8</v>
      </c>
      <c r="F31" s="7"/>
      <c r="G31" s="8"/>
      <c r="H31" s="6">
        <v>8</v>
      </c>
      <c r="I31" s="7"/>
      <c r="J31" s="8"/>
      <c r="K31" s="6">
        <v>8</v>
      </c>
      <c r="L31" s="9" t="s">
        <v>26</v>
      </c>
      <c r="M31" s="8">
        <v>7000000</v>
      </c>
    </row>
    <row r="32" spans="1:13" ht="21" customHeight="1" x14ac:dyDescent="0.55000000000000004">
      <c r="B32" s="6">
        <v>9</v>
      </c>
      <c r="C32" s="7"/>
      <c r="D32" s="8"/>
      <c r="E32" s="6">
        <v>9</v>
      </c>
      <c r="F32" s="7"/>
      <c r="G32" s="8"/>
      <c r="H32" s="6">
        <v>9</v>
      </c>
      <c r="I32" s="7"/>
      <c r="J32" s="8"/>
      <c r="K32" s="6">
        <v>9</v>
      </c>
      <c r="L32" s="9" t="s">
        <v>27</v>
      </c>
      <c r="M32" s="8"/>
    </row>
    <row r="33" spans="2:13" ht="21" customHeight="1" x14ac:dyDescent="0.55000000000000004">
      <c r="B33" s="6">
        <v>10</v>
      </c>
      <c r="C33" s="7"/>
      <c r="D33" s="8"/>
      <c r="E33" s="6">
        <v>10</v>
      </c>
      <c r="F33" s="7"/>
      <c r="G33" s="8"/>
      <c r="H33" s="6">
        <v>10</v>
      </c>
      <c r="I33" s="7"/>
      <c r="J33" s="8"/>
      <c r="K33" s="6">
        <v>10</v>
      </c>
      <c r="L33" s="9" t="s">
        <v>28</v>
      </c>
      <c r="M33" s="8"/>
    </row>
    <row r="34" spans="2:13" ht="21" customHeight="1" x14ac:dyDescent="0.55000000000000004">
      <c r="B34" s="6">
        <v>11</v>
      </c>
      <c r="C34" s="7"/>
      <c r="D34" s="8"/>
      <c r="E34" s="6">
        <v>11</v>
      </c>
      <c r="F34" s="7"/>
      <c r="G34" s="8"/>
      <c r="H34" s="6">
        <v>11</v>
      </c>
      <c r="I34" s="7"/>
      <c r="J34" s="8"/>
      <c r="K34" s="6">
        <v>11</v>
      </c>
      <c r="L34" s="9" t="s">
        <v>29</v>
      </c>
      <c r="M34" s="8"/>
    </row>
    <row r="35" spans="2:13" ht="21" customHeight="1" x14ac:dyDescent="0.55000000000000004">
      <c r="B35" s="6">
        <v>12</v>
      </c>
      <c r="C35" s="7"/>
      <c r="D35" s="8"/>
      <c r="E35" s="6">
        <v>12</v>
      </c>
      <c r="F35" s="7"/>
      <c r="G35" s="8"/>
      <c r="H35" s="6">
        <v>12</v>
      </c>
      <c r="I35" s="7"/>
      <c r="J35" s="8"/>
      <c r="K35" s="6">
        <v>12</v>
      </c>
      <c r="L35" s="9" t="s">
        <v>30</v>
      </c>
      <c r="M35" s="8">
        <v>1000000</v>
      </c>
    </row>
    <row r="36" spans="2:13" ht="21" customHeight="1" x14ac:dyDescent="0.55000000000000004">
      <c r="B36" s="6">
        <v>13</v>
      </c>
      <c r="C36" s="7"/>
      <c r="D36" s="8"/>
      <c r="E36" s="6">
        <v>13</v>
      </c>
      <c r="F36" s="7"/>
      <c r="G36" s="8"/>
      <c r="H36" s="6">
        <v>13</v>
      </c>
      <c r="I36" s="7"/>
      <c r="J36" s="8"/>
      <c r="K36" s="6">
        <v>13</v>
      </c>
      <c r="L36" s="9" t="s">
        <v>31</v>
      </c>
      <c r="M36" s="8">
        <v>360000</v>
      </c>
    </row>
    <row r="37" spans="2:13" ht="21" customHeight="1" x14ac:dyDescent="0.55000000000000004">
      <c r="B37" s="6">
        <v>14</v>
      </c>
      <c r="C37" s="7"/>
      <c r="D37" s="8"/>
      <c r="E37" s="6">
        <v>14</v>
      </c>
      <c r="F37" s="7"/>
      <c r="G37" s="8"/>
      <c r="H37" s="6">
        <v>14</v>
      </c>
      <c r="I37" s="7"/>
      <c r="J37" s="8"/>
      <c r="K37" s="6">
        <v>14</v>
      </c>
      <c r="L37" s="9" t="s">
        <v>32</v>
      </c>
      <c r="M37" s="8">
        <v>500000</v>
      </c>
    </row>
    <row r="38" spans="2:13" ht="21" customHeight="1" x14ac:dyDescent="0.55000000000000004">
      <c r="B38" s="6">
        <v>15</v>
      </c>
      <c r="C38" s="7"/>
      <c r="D38" s="8"/>
      <c r="E38" s="6">
        <v>15</v>
      </c>
      <c r="F38" s="7"/>
      <c r="G38" s="8"/>
      <c r="H38" s="6">
        <v>15</v>
      </c>
      <c r="I38" s="7"/>
      <c r="J38" s="8"/>
      <c r="K38" s="6">
        <v>15</v>
      </c>
      <c r="L38" s="9" t="s">
        <v>33</v>
      </c>
      <c r="M38" s="8">
        <v>240000</v>
      </c>
    </row>
    <row r="39" spans="2:13" ht="21" customHeight="1" x14ac:dyDescent="0.55000000000000004">
      <c r="B39" s="6">
        <v>16</v>
      </c>
      <c r="C39" s="7"/>
      <c r="D39" s="8"/>
      <c r="E39" s="6">
        <v>16</v>
      </c>
      <c r="F39" s="7"/>
      <c r="G39" s="8"/>
      <c r="H39" s="6">
        <v>16</v>
      </c>
      <c r="I39" s="7"/>
      <c r="J39" s="8"/>
      <c r="K39" s="6">
        <v>16</v>
      </c>
      <c r="L39" s="9" t="s">
        <v>34</v>
      </c>
      <c r="M39" s="8">
        <v>360000</v>
      </c>
    </row>
    <row r="40" spans="2:13" ht="21" customHeight="1" x14ac:dyDescent="0.55000000000000004">
      <c r="B40" s="6">
        <v>17</v>
      </c>
      <c r="C40" s="7"/>
      <c r="D40" s="8"/>
      <c r="E40" s="6">
        <v>17</v>
      </c>
      <c r="F40" s="7"/>
      <c r="G40" s="8"/>
      <c r="H40" s="6">
        <v>17</v>
      </c>
      <c r="I40" s="7"/>
      <c r="J40" s="8"/>
      <c r="K40" s="6">
        <v>17</v>
      </c>
      <c r="L40" s="9" t="s">
        <v>35</v>
      </c>
      <c r="M40" s="8"/>
    </row>
    <row r="41" spans="2:13" ht="21" customHeight="1" x14ac:dyDescent="0.55000000000000004">
      <c r="B41" s="6">
        <v>18</v>
      </c>
      <c r="C41" s="7"/>
      <c r="D41" s="8"/>
      <c r="E41" s="6">
        <v>18</v>
      </c>
      <c r="F41" s="7"/>
      <c r="G41" s="8"/>
      <c r="H41" s="6">
        <v>18</v>
      </c>
      <c r="I41" s="7"/>
      <c r="J41" s="8"/>
      <c r="K41" s="6">
        <v>18</v>
      </c>
      <c r="L41" s="9" t="s">
        <v>36</v>
      </c>
      <c r="M41" s="8">
        <v>100000</v>
      </c>
    </row>
    <row r="42" spans="2:13" ht="21" customHeight="1" x14ac:dyDescent="0.55000000000000004">
      <c r="B42" s="6">
        <v>19</v>
      </c>
      <c r="C42" s="7"/>
      <c r="D42" s="8"/>
      <c r="E42" s="6">
        <v>19</v>
      </c>
      <c r="F42" s="7"/>
      <c r="G42" s="8"/>
      <c r="H42" s="6">
        <v>19</v>
      </c>
      <c r="I42" s="7"/>
      <c r="J42" s="8"/>
      <c r="K42" s="6">
        <v>19</v>
      </c>
      <c r="L42" s="9" t="s">
        <v>37</v>
      </c>
      <c r="M42" s="8">
        <v>200000</v>
      </c>
    </row>
    <row r="43" spans="2:13" ht="21" customHeight="1" x14ac:dyDescent="0.55000000000000004">
      <c r="B43" s="6">
        <v>20</v>
      </c>
      <c r="C43" s="7"/>
      <c r="D43" s="8"/>
      <c r="E43" s="6">
        <v>20</v>
      </c>
      <c r="F43" s="7"/>
      <c r="G43" s="8"/>
      <c r="H43" s="6">
        <v>20</v>
      </c>
      <c r="I43" s="7"/>
      <c r="J43" s="8"/>
      <c r="K43" s="6">
        <v>20</v>
      </c>
      <c r="L43" s="9" t="s">
        <v>38</v>
      </c>
      <c r="M43" s="8">
        <v>100000</v>
      </c>
    </row>
    <row r="44" spans="2:13" ht="21" customHeight="1" x14ac:dyDescent="0.55000000000000004">
      <c r="B44" s="6">
        <v>21</v>
      </c>
      <c r="C44" s="7"/>
      <c r="D44" s="8"/>
      <c r="E44" s="6">
        <v>21</v>
      </c>
      <c r="F44" s="7"/>
      <c r="G44" s="8"/>
      <c r="H44" s="6">
        <v>21</v>
      </c>
      <c r="I44" s="7"/>
      <c r="J44" s="8"/>
      <c r="K44" s="6">
        <v>21</v>
      </c>
      <c r="L44" s="9" t="s">
        <v>39</v>
      </c>
      <c r="M44" s="8"/>
    </row>
    <row r="45" spans="2:13" ht="21" customHeight="1" x14ac:dyDescent="0.55000000000000004">
      <c r="B45" s="6">
        <v>22</v>
      </c>
      <c r="C45" s="7"/>
      <c r="D45" s="8"/>
      <c r="E45" s="6">
        <v>22</v>
      </c>
      <c r="F45" s="7"/>
      <c r="G45" s="8"/>
      <c r="H45" s="6">
        <v>22</v>
      </c>
      <c r="I45" s="7"/>
      <c r="J45" s="8"/>
      <c r="K45" s="6">
        <v>22</v>
      </c>
      <c r="L45" s="9" t="s">
        <v>40</v>
      </c>
      <c r="M45" s="8"/>
    </row>
    <row r="46" spans="2:13" ht="21" customHeight="1" x14ac:dyDescent="0.55000000000000004">
      <c r="B46" s="6">
        <v>23</v>
      </c>
      <c r="C46" s="7"/>
      <c r="D46" s="8"/>
      <c r="E46" s="6">
        <v>23</v>
      </c>
      <c r="F46" s="7"/>
      <c r="G46" s="8"/>
      <c r="H46" s="6">
        <v>23</v>
      </c>
      <c r="I46" s="7"/>
      <c r="J46" s="8"/>
      <c r="K46" s="6">
        <v>23</v>
      </c>
      <c r="L46" s="9" t="s">
        <v>41</v>
      </c>
      <c r="M46" s="8">
        <v>1000000</v>
      </c>
    </row>
    <row r="47" spans="2:13" ht="21" customHeight="1" x14ac:dyDescent="0.55000000000000004">
      <c r="B47" s="6">
        <v>24</v>
      </c>
      <c r="C47" s="7"/>
      <c r="D47" s="8"/>
      <c r="E47" s="6">
        <v>24</v>
      </c>
      <c r="F47" s="7"/>
      <c r="G47" s="8"/>
      <c r="H47" s="6">
        <v>24</v>
      </c>
      <c r="I47" s="7"/>
      <c r="J47" s="8"/>
      <c r="K47" s="6">
        <v>24</v>
      </c>
      <c r="L47" s="9" t="s">
        <v>42</v>
      </c>
      <c r="M47" s="8">
        <v>300000</v>
      </c>
    </row>
    <row r="48" spans="2:13" ht="21" customHeight="1" x14ac:dyDescent="0.55000000000000004">
      <c r="B48" s="6">
        <v>25</v>
      </c>
      <c r="C48" s="7"/>
      <c r="D48" s="8"/>
      <c r="E48" s="6">
        <v>25</v>
      </c>
      <c r="F48" s="7"/>
      <c r="G48" s="8"/>
      <c r="H48" s="6">
        <v>25</v>
      </c>
      <c r="I48" s="7"/>
      <c r="J48" s="8"/>
      <c r="K48" s="6">
        <v>25</v>
      </c>
      <c r="L48" s="9" t="s">
        <v>43</v>
      </c>
      <c r="M48" s="8"/>
    </row>
    <row r="49" spans="2:13" ht="21" customHeight="1" x14ac:dyDescent="0.55000000000000004">
      <c r="B49" s="6">
        <v>26</v>
      </c>
      <c r="C49" s="7"/>
      <c r="D49" s="8"/>
      <c r="E49" s="6">
        <v>26</v>
      </c>
      <c r="F49" s="7"/>
      <c r="G49" s="8"/>
      <c r="H49" s="6">
        <v>26</v>
      </c>
      <c r="I49" s="7"/>
      <c r="J49" s="8"/>
      <c r="K49" s="6">
        <v>26</v>
      </c>
      <c r="L49" s="9" t="s">
        <v>44</v>
      </c>
      <c r="M49" s="8"/>
    </row>
    <row r="50" spans="2:13" ht="21" customHeight="1" x14ac:dyDescent="0.55000000000000004">
      <c r="B50" s="6">
        <v>27</v>
      </c>
      <c r="C50" s="7"/>
      <c r="D50" s="8"/>
      <c r="E50" s="6">
        <v>27</v>
      </c>
      <c r="F50" s="7"/>
      <c r="G50" s="8"/>
      <c r="H50" s="6">
        <v>27</v>
      </c>
      <c r="I50" s="7"/>
      <c r="J50" s="8"/>
      <c r="K50" s="6">
        <v>27</v>
      </c>
      <c r="L50" s="9" t="s">
        <v>45</v>
      </c>
      <c r="M50" s="8">
        <v>300000</v>
      </c>
    </row>
    <row r="51" spans="2:13" ht="21" customHeight="1" x14ac:dyDescent="0.55000000000000004">
      <c r="B51" s="6">
        <v>28</v>
      </c>
      <c r="C51" s="7"/>
      <c r="D51" s="8"/>
      <c r="E51" s="6">
        <v>28</v>
      </c>
      <c r="F51" s="7"/>
      <c r="G51" s="8"/>
      <c r="H51" s="6">
        <v>28</v>
      </c>
      <c r="I51" s="7"/>
      <c r="J51" s="8"/>
      <c r="K51" s="6">
        <v>28</v>
      </c>
      <c r="L51" s="9" t="s">
        <v>33</v>
      </c>
      <c r="M51" s="8"/>
    </row>
    <row r="52" spans="2:13" ht="21" customHeight="1" x14ac:dyDescent="0.55000000000000004">
      <c r="B52" s="6">
        <v>29</v>
      </c>
      <c r="C52" s="7"/>
      <c r="D52" s="8"/>
      <c r="E52" s="6">
        <v>29</v>
      </c>
      <c r="F52" s="7"/>
      <c r="G52" s="8"/>
      <c r="H52" s="6">
        <v>29</v>
      </c>
      <c r="I52" s="7"/>
      <c r="J52" s="8"/>
      <c r="K52" s="6">
        <v>29</v>
      </c>
      <c r="L52" s="9" t="s">
        <v>46</v>
      </c>
      <c r="M52" s="8"/>
    </row>
    <row r="53" spans="2:13" ht="21" customHeight="1" x14ac:dyDescent="0.55000000000000004">
      <c r="B53" s="6">
        <v>30</v>
      </c>
      <c r="C53" s="7"/>
      <c r="D53" s="8"/>
      <c r="E53" s="6">
        <v>30</v>
      </c>
      <c r="F53" s="7"/>
      <c r="G53" s="8"/>
      <c r="H53" s="6">
        <v>30</v>
      </c>
      <c r="I53" s="7"/>
      <c r="J53" s="8"/>
      <c r="K53" s="6">
        <v>30</v>
      </c>
      <c r="L53" s="9" t="s">
        <v>47</v>
      </c>
      <c r="M53" s="8">
        <v>200000</v>
      </c>
    </row>
    <row r="54" spans="2:13" ht="30" customHeight="1" x14ac:dyDescent="0.55000000000000004">
      <c r="B54" s="69" t="s">
        <v>48</v>
      </c>
      <c r="C54" s="70"/>
      <c r="D54" s="21">
        <f>SUM(D24:D53)</f>
        <v>13000000</v>
      </c>
      <c r="E54" s="71" t="s">
        <v>48</v>
      </c>
      <c r="F54" s="72"/>
      <c r="G54" s="22">
        <f>SUM(G24:G53)</f>
        <v>4400000</v>
      </c>
      <c r="H54" s="73" t="s">
        <v>48</v>
      </c>
      <c r="I54" s="74"/>
      <c r="J54" s="23">
        <f>SUM(J24:J53)</f>
        <v>2600000</v>
      </c>
      <c r="K54" s="75" t="s">
        <v>48</v>
      </c>
      <c r="L54" s="76"/>
      <c r="M54" s="24">
        <f>SUM(M24:M53)</f>
        <v>12060000</v>
      </c>
    </row>
    <row r="56" spans="2:13" ht="43.5" customHeight="1" x14ac:dyDescent="0.55000000000000004">
      <c r="I56" s="68" t="s">
        <v>61</v>
      </c>
      <c r="J56" s="68"/>
      <c r="K56" s="68"/>
      <c r="L56" s="68"/>
      <c r="M56" s="68"/>
    </row>
  </sheetData>
  <mergeCells count="16">
    <mergeCell ref="B1:M1"/>
    <mergeCell ref="A2:A3"/>
    <mergeCell ref="B2:B3"/>
    <mergeCell ref="J11:M11"/>
    <mergeCell ref="J12:M15"/>
    <mergeCell ref="A6:A7"/>
    <mergeCell ref="I56:M56"/>
    <mergeCell ref="B54:C54"/>
    <mergeCell ref="E54:F54"/>
    <mergeCell ref="H54:I54"/>
    <mergeCell ref="K54:L54"/>
    <mergeCell ref="A22:A24"/>
    <mergeCell ref="B22:D22"/>
    <mergeCell ref="E22:G22"/>
    <mergeCell ref="H22:J22"/>
    <mergeCell ref="K22:M22"/>
  </mergeCells>
  <phoneticPr fontId="2"/>
  <pageMargins left="0.23622047244094491" right="0.23622047244094491" top="0.74803149606299213" bottom="0.74803149606299213" header="0.31496062992125984" footer="0.31496062992125984"/>
  <pageSetup paperSize="9" scale="50" orientation="portrait" r:id="rId1"/>
  <headerFooter>
    <oddHeader>&amp;R2018年11月4日</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7F68E-4977-1348-966A-B9C657C476F8}">
  <sheetPr>
    <pageSetUpPr fitToPage="1"/>
  </sheetPr>
  <dimension ref="A1:N16"/>
  <sheetViews>
    <sheetView topLeftCell="A2" zoomScaleNormal="100" workbookViewId="0">
      <selection activeCell="H9" sqref="H9"/>
    </sheetView>
  </sheetViews>
  <sheetFormatPr defaultColWidth="9" defaultRowHeight="21" customHeight="1" x14ac:dyDescent="0.55000000000000004"/>
  <cols>
    <col min="1" max="1" width="11" style="1" customWidth="1"/>
    <col min="2" max="10" width="11.1640625" style="1" customWidth="1"/>
    <col min="11" max="11" width="4.6640625" style="1" customWidth="1"/>
    <col min="12" max="14" width="11.1640625" style="1" customWidth="1"/>
    <col min="15" max="15" width="10.83203125" style="1" customWidth="1"/>
    <col min="16" max="16" width="9" style="1" customWidth="1"/>
    <col min="17" max="16384" width="9" style="1"/>
  </cols>
  <sheetData>
    <row r="1" spans="1:14" ht="127.5" customHeight="1" x14ac:dyDescent="0.55000000000000004">
      <c r="B1" s="77" t="s">
        <v>62</v>
      </c>
      <c r="C1" s="77"/>
      <c r="D1" s="77"/>
      <c r="E1" s="77"/>
      <c r="F1" s="77"/>
      <c r="G1" s="77"/>
      <c r="H1" s="77"/>
      <c r="I1" s="77"/>
      <c r="J1" s="77"/>
      <c r="K1" s="77"/>
      <c r="L1" s="77"/>
      <c r="M1" s="77"/>
      <c r="N1" s="77"/>
    </row>
    <row r="2" spans="1:14" ht="81.75" customHeight="1" x14ac:dyDescent="0.55000000000000004">
      <c r="A2" s="35" t="s">
        <v>70</v>
      </c>
    </row>
    <row r="3" spans="1:14" ht="28.5" customHeight="1" thickBot="1" x14ac:dyDescent="0.6">
      <c r="A3" s="28"/>
      <c r="B3" s="16" t="s">
        <v>72</v>
      </c>
      <c r="C3" s="25" t="s">
        <v>0</v>
      </c>
      <c r="D3" s="16" t="s">
        <v>73</v>
      </c>
      <c r="E3" s="25" t="s">
        <v>0</v>
      </c>
      <c r="F3" s="16" t="s">
        <v>74</v>
      </c>
      <c r="G3" s="25" t="s">
        <v>3</v>
      </c>
      <c r="H3" s="16" t="s">
        <v>75</v>
      </c>
      <c r="I3" s="27" t="s">
        <v>7</v>
      </c>
      <c r="J3" s="26" t="s">
        <v>76</v>
      </c>
      <c r="K3" s="26"/>
      <c r="L3" s="27"/>
      <c r="M3" s="26"/>
      <c r="N3" s="28"/>
    </row>
    <row r="4" spans="1:14" ht="28.5" customHeight="1" thickBot="1" x14ac:dyDescent="0.6">
      <c r="A4" s="28"/>
      <c r="B4" s="43">
        <v>2</v>
      </c>
      <c r="C4" s="25" t="s">
        <v>0</v>
      </c>
      <c r="D4" s="43">
        <v>268</v>
      </c>
      <c r="E4" s="25" t="s">
        <v>0</v>
      </c>
      <c r="F4" s="48">
        <v>7.75</v>
      </c>
      <c r="G4" s="25" t="s">
        <v>3</v>
      </c>
      <c r="H4" s="43">
        <v>600</v>
      </c>
      <c r="I4" s="27" t="s">
        <v>7</v>
      </c>
      <c r="J4" s="43">
        <f>B4*D4*F4+H4</f>
        <v>4754</v>
      </c>
      <c r="K4" s="42"/>
      <c r="L4" s="27"/>
      <c r="M4" s="40"/>
      <c r="N4" s="28"/>
    </row>
    <row r="5" spans="1:14" ht="28.5" customHeight="1" x14ac:dyDescent="0.55000000000000004">
      <c r="A5" s="28"/>
      <c r="B5" s="16" t="s">
        <v>84</v>
      </c>
      <c r="C5" s="25"/>
      <c r="D5" s="16"/>
      <c r="E5" s="25"/>
      <c r="F5" s="16" t="s">
        <v>90</v>
      </c>
      <c r="G5" s="25"/>
      <c r="H5" s="16" t="s">
        <v>91</v>
      </c>
      <c r="I5" s="16"/>
      <c r="J5" s="16"/>
      <c r="K5" s="28"/>
      <c r="L5" s="28"/>
      <c r="M5" s="28"/>
      <c r="N5" s="28"/>
    </row>
    <row r="6" spans="1:14" ht="28.5" customHeight="1" thickBot="1" x14ac:dyDescent="0.6">
      <c r="A6" s="28"/>
      <c r="B6" s="16" t="s">
        <v>77</v>
      </c>
      <c r="C6" s="25" t="s">
        <v>0</v>
      </c>
      <c r="D6" s="16" t="s">
        <v>73</v>
      </c>
      <c r="E6" s="25" t="s">
        <v>0</v>
      </c>
      <c r="F6" s="16" t="s">
        <v>74</v>
      </c>
      <c r="G6" s="25" t="s">
        <v>3</v>
      </c>
      <c r="H6" s="16" t="s">
        <v>75</v>
      </c>
      <c r="I6" s="27" t="s">
        <v>7</v>
      </c>
      <c r="J6" s="26" t="s">
        <v>76</v>
      </c>
      <c r="K6" s="26"/>
      <c r="L6" s="85" t="s">
        <v>80</v>
      </c>
      <c r="M6" s="86"/>
      <c r="N6" s="87"/>
    </row>
    <row r="7" spans="1:14" ht="28.5" customHeight="1" thickBot="1" x14ac:dyDescent="0.6">
      <c r="A7" s="28"/>
      <c r="B7" s="44">
        <v>1</v>
      </c>
      <c r="C7" s="25" t="s">
        <v>0</v>
      </c>
      <c r="D7" s="45">
        <v>268</v>
      </c>
      <c r="E7" s="25" t="s">
        <v>0</v>
      </c>
      <c r="F7" s="49">
        <v>7.75</v>
      </c>
      <c r="G7" s="25" t="s">
        <v>3</v>
      </c>
      <c r="H7" s="45">
        <v>0</v>
      </c>
      <c r="I7" s="27" t="s">
        <v>7</v>
      </c>
      <c r="J7" s="45">
        <f>B7*D7*F7+H7</f>
        <v>2077</v>
      </c>
      <c r="K7" s="42"/>
      <c r="L7" s="88">
        <f>J4+F10</f>
        <v>5792.5</v>
      </c>
      <c r="M7" s="89"/>
      <c r="N7" s="90"/>
    </row>
    <row r="8" spans="1:14" ht="28.5" customHeight="1" x14ac:dyDescent="0.55000000000000004">
      <c r="A8" s="28"/>
      <c r="B8" s="16" t="s">
        <v>89</v>
      </c>
      <c r="C8" s="25"/>
      <c r="D8" s="16"/>
      <c r="E8" s="25"/>
      <c r="F8" s="16" t="s">
        <v>90</v>
      </c>
      <c r="G8" s="25"/>
      <c r="H8" s="16" t="s">
        <v>91</v>
      </c>
      <c r="I8" s="16"/>
      <c r="J8" s="41"/>
      <c r="K8" s="41"/>
      <c r="L8" s="91"/>
      <c r="M8" s="92"/>
      <c r="N8" s="93"/>
    </row>
    <row r="9" spans="1:14" ht="28.5" customHeight="1" thickBot="1" x14ac:dyDescent="0.6">
      <c r="A9" s="28"/>
      <c r="B9" s="26" t="s">
        <v>76</v>
      </c>
      <c r="C9" s="25" t="s">
        <v>0</v>
      </c>
      <c r="D9" s="16" t="s">
        <v>78</v>
      </c>
      <c r="E9" s="27" t="s">
        <v>7</v>
      </c>
      <c r="F9" s="26" t="s">
        <v>79</v>
      </c>
      <c r="G9" s="25"/>
      <c r="H9" s="16"/>
      <c r="I9" s="16"/>
      <c r="J9" s="41"/>
      <c r="K9" s="41"/>
      <c r="L9" s="91"/>
      <c r="M9" s="92"/>
      <c r="N9" s="93"/>
    </row>
    <row r="10" spans="1:14" ht="28.5" customHeight="1" thickBot="1" x14ac:dyDescent="0.6">
      <c r="A10" s="28"/>
      <c r="B10" s="45">
        <f>J7</f>
        <v>2077</v>
      </c>
      <c r="C10" s="25" t="s">
        <v>0</v>
      </c>
      <c r="D10" s="47">
        <v>0.5</v>
      </c>
      <c r="E10" s="27" t="s">
        <v>7</v>
      </c>
      <c r="F10" s="45">
        <f>B10*D10</f>
        <v>1038.5</v>
      </c>
      <c r="G10" s="25"/>
      <c r="H10" s="46"/>
      <c r="I10" s="16"/>
      <c r="J10" s="41"/>
      <c r="K10" s="41"/>
      <c r="L10" s="94"/>
      <c r="M10" s="95"/>
      <c r="N10" s="96"/>
    </row>
    <row r="11" spans="1:14" ht="28" customHeight="1" x14ac:dyDescent="0.55000000000000004">
      <c r="D11" s="52" t="s">
        <v>89</v>
      </c>
    </row>
    <row r="12" spans="1:14" ht="15" customHeight="1" x14ac:dyDescent="0.55000000000000004"/>
    <row r="13" spans="1:14" ht="28" customHeight="1" x14ac:dyDescent="0.55000000000000004">
      <c r="B13" s="1" t="s">
        <v>85</v>
      </c>
    </row>
    <row r="14" spans="1:14" ht="28" customHeight="1" x14ac:dyDescent="0.55000000000000004">
      <c r="B14" s="1" t="s">
        <v>86</v>
      </c>
    </row>
    <row r="15" spans="1:14" ht="28" customHeight="1" x14ac:dyDescent="0.55000000000000004">
      <c r="B15" s="1" t="s">
        <v>87</v>
      </c>
    </row>
    <row r="16" spans="1:14" ht="28" customHeight="1" x14ac:dyDescent="0.55000000000000004">
      <c r="B16" s="1" t="s">
        <v>88</v>
      </c>
    </row>
  </sheetData>
  <mergeCells count="3">
    <mergeCell ref="L6:N6"/>
    <mergeCell ref="L7:N10"/>
    <mergeCell ref="B1:N1"/>
  </mergeCells>
  <phoneticPr fontId="2"/>
  <pageMargins left="0.23622047244094491" right="0.23622047244094491" top="0.74803149606299213" bottom="0.74803149606299213" header="0.31496062992125984" footer="0.31496062992125984"/>
  <pageSetup paperSize="9" scale="57" orientation="portrait" r:id="rId1"/>
  <headerFooter>
    <oddHeader>&amp;R2018年11月4日</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レバーレート計算式</vt:lpstr>
      <vt:lpstr>労働時間計算式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達也</dc:creator>
  <cp:lastModifiedBy>総一郎 奥田</cp:lastModifiedBy>
  <cp:lastPrinted>2018-10-15T12:03:53Z</cp:lastPrinted>
  <dcterms:created xsi:type="dcterms:W3CDTF">2018-08-24T12:06:05Z</dcterms:created>
  <dcterms:modified xsi:type="dcterms:W3CDTF">2025-12-14T04:53:44Z</dcterms:modified>
</cp:coreProperties>
</file>